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risnik\Desktop\Polito\THESIS\"/>
    </mc:Choice>
  </mc:AlternateContent>
  <bookViews>
    <workbookView xWindow="0" yWindow="0" windowWidth="23040" windowHeight="938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AI17" i="1" l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6" i="1"/>
  <c r="AI7" i="1"/>
  <c r="AI8" i="1"/>
  <c r="AI9" i="1"/>
  <c r="AI10" i="1"/>
  <c r="AI11" i="1"/>
  <c r="AI12" i="1"/>
  <c r="AI13" i="1"/>
  <c r="AI14" i="1"/>
  <c r="AI15" i="1"/>
  <c r="AI16" i="1"/>
  <c r="AI2" i="1"/>
  <c r="AI3" i="1"/>
  <c r="AI4" i="1"/>
  <c r="AH51" i="1" l="1"/>
  <c r="AH2" i="1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L93" i="1" l="1"/>
  <c r="Y93" i="1"/>
  <c r="AP93" i="1"/>
  <c r="S93" i="1"/>
  <c r="T93" i="1"/>
  <c r="M93" i="1"/>
  <c r="K93" i="1" s="1"/>
  <c r="L93" i="1" s="1"/>
  <c r="Z93" i="1" l="1"/>
  <c r="AM93" i="1"/>
  <c r="AQ93" i="1"/>
  <c r="R93" i="1"/>
  <c r="Y27" i="1"/>
  <c r="M27" i="1"/>
  <c r="AP27" i="1"/>
  <c r="T27" i="1"/>
  <c r="S27" i="1"/>
  <c r="Y170" i="1"/>
  <c r="K27" i="1" l="1"/>
  <c r="L27" i="1" s="1"/>
  <c r="Z27" i="1"/>
  <c r="R27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T133" i="1"/>
  <c r="T132" i="1"/>
  <c r="S132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1" i="1"/>
  <c r="Y172" i="1"/>
  <c r="AP131" i="1"/>
  <c r="AP132" i="1"/>
  <c r="AP133" i="1"/>
  <c r="AP134" i="1"/>
  <c r="AP135" i="1"/>
  <c r="AP136" i="1"/>
  <c r="AP137" i="1"/>
  <c r="AP138" i="1"/>
  <c r="AP139" i="1"/>
  <c r="AP140" i="1"/>
  <c r="AP141" i="1"/>
  <c r="AP142" i="1"/>
  <c r="AP143" i="1"/>
  <c r="AP144" i="1"/>
  <c r="AP145" i="1"/>
  <c r="AP146" i="1"/>
  <c r="AP147" i="1"/>
  <c r="AP148" i="1"/>
  <c r="AP149" i="1"/>
  <c r="AP150" i="1"/>
  <c r="AP151" i="1"/>
  <c r="AP152" i="1"/>
  <c r="AP153" i="1"/>
  <c r="AP154" i="1"/>
  <c r="AP155" i="1"/>
  <c r="AP156" i="1"/>
  <c r="AP157" i="1"/>
  <c r="AP158" i="1"/>
  <c r="AP159" i="1"/>
  <c r="AP160" i="1"/>
  <c r="AP161" i="1"/>
  <c r="AP162" i="1"/>
  <c r="AP163" i="1"/>
  <c r="AP164" i="1"/>
  <c r="AP165" i="1"/>
  <c r="AP166" i="1"/>
  <c r="AP167" i="1"/>
  <c r="AP168" i="1"/>
  <c r="AP169" i="1"/>
  <c r="AP170" i="1"/>
  <c r="AP171" i="1"/>
  <c r="AP172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161" i="1"/>
  <c r="AL162" i="1"/>
  <c r="AL163" i="1"/>
  <c r="AL164" i="1"/>
  <c r="AL165" i="1"/>
  <c r="AL166" i="1"/>
  <c r="AL167" i="1"/>
  <c r="AL168" i="1"/>
  <c r="AL169" i="1"/>
  <c r="AL170" i="1"/>
  <c r="AL171" i="1"/>
  <c r="AL172" i="1"/>
  <c r="AH172" i="1"/>
  <c r="Y131" i="1"/>
  <c r="S131" i="1"/>
  <c r="T131" i="1"/>
  <c r="M131" i="1"/>
  <c r="K131" i="1" s="1"/>
  <c r="L131" i="1" s="1"/>
  <c r="M132" i="1"/>
  <c r="K132" i="1" s="1"/>
  <c r="L132" i="1" s="1"/>
  <c r="M133" i="1"/>
  <c r="K133" i="1" s="1"/>
  <c r="L133" i="1" s="1"/>
  <c r="M134" i="1"/>
  <c r="M135" i="1"/>
  <c r="AM135" i="1" s="1"/>
  <c r="M136" i="1"/>
  <c r="R136" i="1" s="1"/>
  <c r="M137" i="1"/>
  <c r="M138" i="1"/>
  <c r="M139" i="1"/>
  <c r="K139" i="1" s="1"/>
  <c r="L139" i="1" s="1"/>
  <c r="M140" i="1"/>
  <c r="K140" i="1" s="1"/>
  <c r="L140" i="1" s="1"/>
  <c r="M141" i="1"/>
  <c r="K141" i="1" s="1"/>
  <c r="L141" i="1" s="1"/>
  <c r="M142" i="1"/>
  <c r="M143" i="1"/>
  <c r="K143" i="1" s="1"/>
  <c r="L143" i="1" s="1"/>
  <c r="M144" i="1"/>
  <c r="R144" i="1" s="1"/>
  <c r="M145" i="1"/>
  <c r="M146" i="1"/>
  <c r="M147" i="1"/>
  <c r="K147" i="1" s="1"/>
  <c r="L147" i="1" s="1"/>
  <c r="M148" i="1"/>
  <c r="K148" i="1" s="1"/>
  <c r="L148" i="1" s="1"/>
  <c r="M149" i="1"/>
  <c r="K149" i="1" s="1"/>
  <c r="L149" i="1" s="1"/>
  <c r="M150" i="1"/>
  <c r="M151" i="1"/>
  <c r="R151" i="1" s="1"/>
  <c r="M152" i="1"/>
  <c r="AM152" i="1" s="1"/>
  <c r="M153" i="1"/>
  <c r="R153" i="1" s="1"/>
  <c r="M154" i="1"/>
  <c r="R154" i="1" s="1"/>
  <c r="M155" i="1"/>
  <c r="K155" i="1" s="1"/>
  <c r="L155" i="1" s="1"/>
  <c r="M156" i="1"/>
  <c r="R156" i="1" s="1"/>
  <c r="M157" i="1"/>
  <c r="K157" i="1" s="1"/>
  <c r="L157" i="1" s="1"/>
  <c r="M158" i="1"/>
  <c r="K158" i="1" s="1"/>
  <c r="L158" i="1" s="1"/>
  <c r="M159" i="1"/>
  <c r="AQ159" i="1" s="1"/>
  <c r="M160" i="1"/>
  <c r="M161" i="1"/>
  <c r="R161" i="1" s="1"/>
  <c r="M162" i="1"/>
  <c r="R162" i="1" s="1"/>
  <c r="M163" i="1"/>
  <c r="K163" i="1" s="1"/>
  <c r="L163" i="1" s="1"/>
  <c r="M164" i="1"/>
  <c r="R164" i="1" s="1"/>
  <c r="M165" i="1"/>
  <c r="K165" i="1" s="1"/>
  <c r="L165" i="1" s="1"/>
  <c r="M166" i="1"/>
  <c r="Z166" i="1" s="1"/>
  <c r="M167" i="1"/>
  <c r="Z167" i="1" s="1"/>
  <c r="M168" i="1"/>
  <c r="AM168" i="1" s="1"/>
  <c r="M169" i="1"/>
  <c r="R169" i="1" s="1"/>
  <c r="M170" i="1"/>
  <c r="AQ170" i="1" s="1"/>
  <c r="M171" i="1"/>
  <c r="K171" i="1" s="1"/>
  <c r="L171" i="1" s="1"/>
  <c r="M172" i="1"/>
  <c r="AM148" i="1" l="1"/>
  <c r="AM141" i="1"/>
  <c r="AM131" i="1"/>
  <c r="AQ131" i="1"/>
  <c r="R172" i="1"/>
  <c r="K172" i="1"/>
  <c r="L172" i="1" s="1"/>
  <c r="AQ172" i="1"/>
  <c r="AM172" i="1"/>
  <c r="Z172" i="1"/>
  <c r="AQ171" i="1"/>
  <c r="AM171" i="1"/>
  <c r="Z171" i="1"/>
  <c r="R171" i="1"/>
  <c r="R170" i="1"/>
  <c r="Z170" i="1"/>
  <c r="K170" i="1"/>
  <c r="L170" i="1" s="1"/>
  <c r="AM170" i="1"/>
  <c r="AQ169" i="1"/>
  <c r="Z169" i="1"/>
  <c r="AM169" i="1"/>
  <c r="K169" i="1"/>
  <c r="L169" i="1" s="1"/>
  <c r="AQ168" i="1"/>
  <c r="Z168" i="1"/>
  <c r="R168" i="1"/>
  <c r="K168" i="1"/>
  <c r="L168" i="1" s="1"/>
  <c r="R166" i="1"/>
  <c r="AQ166" i="1"/>
  <c r="K166" i="1"/>
  <c r="L166" i="1" s="1"/>
  <c r="AM166" i="1"/>
  <c r="AQ165" i="1"/>
  <c r="AM165" i="1"/>
  <c r="Z165" i="1"/>
  <c r="R165" i="1"/>
  <c r="K167" i="1"/>
  <c r="L167" i="1" s="1"/>
  <c r="R167" i="1"/>
  <c r="AM167" i="1"/>
  <c r="AQ167" i="1"/>
  <c r="AQ164" i="1"/>
  <c r="AM164" i="1"/>
  <c r="Z164" i="1"/>
  <c r="K164" i="1"/>
  <c r="L164" i="1" s="1"/>
  <c r="Z163" i="1"/>
  <c r="R163" i="1"/>
  <c r="AQ163" i="1"/>
  <c r="AM163" i="1"/>
  <c r="K162" i="1"/>
  <c r="L162" i="1" s="1"/>
  <c r="Z162" i="1"/>
  <c r="AM162" i="1"/>
  <c r="AQ162" i="1"/>
  <c r="AM161" i="1"/>
  <c r="AQ161" i="1"/>
  <c r="Z161" i="1"/>
  <c r="K161" i="1"/>
  <c r="L161" i="1" s="1"/>
  <c r="AM160" i="1"/>
  <c r="K160" i="1"/>
  <c r="L160" i="1" s="1"/>
  <c r="AQ160" i="1"/>
  <c r="Z160" i="1"/>
  <c r="R160" i="1"/>
  <c r="AM159" i="1"/>
  <c r="K159" i="1"/>
  <c r="L159" i="1" s="1"/>
  <c r="Z159" i="1"/>
  <c r="R159" i="1"/>
  <c r="R158" i="1"/>
  <c r="AQ158" i="1"/>
  <c r="AM158" i="1"/>
  <c r="Z158" i="1"/>
  <c r="AM157" i="1"/>
  <c r="AQ157" i="1"/>
  <c r="Z157" i="1"/>
  <c r="R157" i="1"/>
  <c r="K156" i="1"/>
  <c r="L156" i="1" s="1"/>
  <c r="AQ156" i="1"/>
  <c r="AM156" i="1"/>
  <c r="Z156" i="1"/>
  <c r="Z155" i="1"/>
  <c r="R155" i="1"/>
  <c r="AM155" i="1"/>
  <c r="AQ155" i="1"/>
  <c r="K154" i="1"/>
  <c r="L154" i="1" s="1"/>
  <c r="Z154" i="1"/>
  <c r="AM154" i="1"/>
  <c r="AQ154" i="1"/>
  <c r="K153" i="1"/>
  <c r="L153" i="1" s="1"/>
  <c r="AM153" i="1"/>
  <c r="AQ153" i="1"/>
  <c r="Z153" i="1"/>
  <c r="AQ152" i="1"/>
  <c r="K152" i="1"/>
  <c r="L152" i="1" s="1"/>
  <c r="Z152" i="1"/>
  <c r="R152" i="1"/>
  <c r="AM151" i="1"/>
  <c r="K151" i="1"/>
  <c r="L151" i="1" s="1"/>
  <c r="AQ151" i="1"/>
  <c r="Z151" i="1"/>
  <c r="AM150" i="1"/>
  <c r="K150" i="1"/>
  <c r="L150" i="1" s="1"/>
  <c r="Z150" i="1"/>
  <c r="AQ150" i="1"/>
  <c r="R150" i="1"/>
  <c r="AQ149" i="1"/>
  <c r="Z149" i="1"/>
  <c r="R149" i="1"/>
  <c r="AM149" i="1"/>
  <c r="AQ148" i="1"/>
  <c r="Z148" i="1"/>
  <c r="R148" i="1"/>
  <c r="AM147" i="1"/>
  <c r="Z147" i="1"/>
  <c r="R147" i="1"/>
  <c r="AQ147" i="1"/>
  <c r="AM146" i="1"/>
  <c r="Z146" i="1"/>
  <c r="AQ146" i="1"/>
  <c r="R146" i="1"/>
  <c r="AM145" i="1"/>
  <c r="AQ145" i="1"/>
  <c r="Z145" i="1"/>
  <c r="K145" i="1"/>
  <c r="L145" i="1" s="1"/>
  <c r="R145" i="1"/>
  <c r="AM144" i="1"/>
  <c r="AQ144" i="1"/>
  <c r="Z144" i="1"/>
  <c r="AM143" i="1"/>
  <c r="Z143" i="1"/>
  <c r="R143" i="1"/>
  <c r="AQ143" i="1"/>
  <c r="K142" i="1"/>
  <c r="L142" i="1" s="1"/>
  <c r="AM142" i="1"/>
  <c r="Z142" i="1"/>
  <c r="AQ142" i="1"/>
  <c r="R142" i="1"/>
  <c r="AQ141" i="1"/>
  <c r="Z141" i="1"/>
  <c r="R141" i="1"/>
  <c r="AQ140" i="1"/>
  <c r="Z140" i="1"/>
  <c r="AM140" i="1"/>
  <c r="R140" i="1"/>
  <c r="AQ139" i="1"/>
  <c r="AM139" i="1"/>
  <c r="Z139" i="1"/>
  <c r="R139" i="1"/>
  <c r="Z138" i="1"/>
  <c r="AQ138" i="1"/>
  <c r="R138" i="1"/>
  <c r="AM138" i="1"/>
  <c r="K137" i="1"/>
  <c r="L137" i="1" s="1"/>
  <c r="AQ137" i="1"/>
  <c r="Z137" i="1"/>
  <c r="AM137" i="1"/>
  <c r="R137" i="1"/>
  <c r="AM136" i="1"/>
  <c r="AQ136" i="1"/>
  <c r="Z136" i="1"/>
  <c r="Z135" i="1"/>
  <c r="AQ135" i="1"/>
  <c r="R135" i="1"/>
  <c r="K134" i="1"/>
  <c r="L134" i="1" s="1"/>
  <c r="AM134" i="1"/>
  <c r="Z134" i="1"/>
  <c r="AQ134" i="1"/>
  <c r="R134" i="1"/>
  <c r="Z133" i="1"/>
  <c r="AQ133" i="1"/>
  <c r="AM133" i="1"/>
  <c r="R133" i="1"/>
  <c r="AM132" i="1"/>
  <c r="R132" i="1"/>
  <c r="AQ132" i="1"/>
  <c r="Z132" i="1"/>
  <c r="K138" i="1"/>
  <c r="L138" i="1" s="1"/>
  <c r="K146" i="1"/>
  <c r="L146" i="1" s="1"/>
  <c r="K136" i="1"/>
  <c r="L136" i="1" s="1"/>
  <c r="K135" i="1"/>
  <c r="L135" i="1" s="1"/>
  <c r="K144" i="1"/>
  <c r="L144" i="1" s="1"/>
  <c r="R131" i="1"/>
  <c r="Z131" i="1"/>
  <c r="M3" i="1"/>
  <c r="K3" i="1" s="1"/>
  <c r="M4" i="1"/>
  <c r="K4" i="1" s="1"/>
  <c r="M5" i="1"/>
  <c r="AI5" i="1" s="1"/>
  <c r="M6" i="1"/>
  <c r="M7" i="1"/>
  <c r="M8" i="1"/>
  <c r="M9" i="1"/>
  <c r="M10" i="1"/>
  <c r="R10" i="1" s="1"/>
  <c r="M11" i="1"/>
  <c r="M12" i="1"/>
  <c r="R12" i="1" s="1"/>
  <c r="M13" i="1"/>
  <c r="R13" i="1" s="1"/>
  <c r="M14" i="1"/>
  <c r="M15" i="1"/>
  <c r="R15" i="1" s="1"/>
  <c r="M16" i="1"/>
  <c r="R16" i="1" s="1"/>
  <c r="M17" i="1"/>
  <c r="K17" i="1" s="1"/>
  <c r="M18" i="1"/>
  <c r="R18" i="1" s="1"/>
  <c r="M19" i="1"/>
  <c r="R19" i="1" s="1"/>
  <c r="M20" i="1"/>
  <c r="K20" i="1" s="1"/>
  <c r="M21" i="1"/>
  <c r="M22" i="1"/>
  <c r="M23" i="1"/>
  <c r="M24" i="1"/>
  <c r="M25" i="1"/>
  <c r="M26" i="1"/>
  <c r="M28" i="1"/>
  <c r="M29" i="1"/>
  <c r="K29" i="1" s="1"/>
  <c r="M30" i="1"/>
  <c r="M31" i="1"/>
  <c r="M32" i="1"/>
  <c r="R32" i="1" s="1"/>
  <c r="M33" i="1"/>
  <c r="M34" i="1"/>
  <c r="K34" i="1" s="1"/>
  <c r="M35" i="1"/>
  <c r="K35" i="1" s="1"/>
  <c r="M36" i="1"/>
  <c r="K36" i="1" s="1"/>
  <c r="M37" i="1"/>
  <c r="K37" i="1" s="1"/>
  <c r="M38" i="1"/>
  <c r="M39" i="1"/>
  <c r="R39" i="1" s="1"/>
  <c r="M40" i="1"/>
  <c r="M41" i="1"/>
  <c r="R41" i="1" s="1"/>
  <c r="M42" i="1"/>
  <c r="R42" i="1" s="1"/>
  <c r="M43" i="1"/>
  <c r="R43" i="1" s="1"/>
  <c r="M44" i="1"/>
  <c r="M45" i="1"/>
  <c r="K45" i="1" s="1"/>
  <c r="M46" i="1"/>
  <c r="M47" i="1"/>
  <c r="M48" i="1"/>
  <c r="M49" i="1"/>
  <c r="M50" i="1"/>
  <c r="K50" i="1" s="1"/>
  <c r="M51" i="1"/>
  <c r="K51" i="1" s="1"/>
  <c r="M52" i="1"/>
  <c r="K52" i="1" s="1"/>
  <c r="M53" i="1"/>
  <c r="K53" i="1" s="1"/>
  <c r="M54" i="1"/>
  <c r="M55" i="1"/>
  <c r="M56" i="1"/>
  <c r="M57" i="1"/>
  <c r="M58" i="1"/>
  <c r="M59" i="1"/>
  <c r="M60" i="1"/>
  <c r="M61" i="1"/>
  <c r="K61" i="1" s="1"/>
  <c r="M62" i="1"/>
  <c r="M63" i="1"/>
  <c r="M64" i="1"/>
  <c r="R64" i="1" s="1"/>
  <c r="M65" i="1"/>
  <c r="M66" i="1"/>
  <c r="K66" i="1" s="1"/>
  <c r="M67" i="1"/>
  <c r="R67" i="1" s="1"/>
  <c r="M68" i="1"/>
  <c r="K68" i="1" s="1"/>
  <c r="M69" i="1"/>
  <c r="R69" i="1" s="1"/>
  <c r="M70" i="1"/>
  <c r="M71" i="1"/>
  <c r="M72" i="1"/>
  <c r="M73" i="1"/>
  <c r="M74" i="1"/>
  <c r="M75" i="1"/>
  <c r="R75" i="1" s="1"/>
  <c r="M76" i="1"/>
  <c r="M77" i="1"/>
  <c r="K77" i="1" s="1"/>
  <c r="M78" i="1"/>
  <c r="M79" i="1"/>
  <c r="M80" i="1"/>
  <c r="M81" i="1"/>
  <c r="R81" i="1" s="1"/>
  <c r="M82" i="1"/>
  <c r="K82" i="1" s="1"/>
  <c r="M83" i="1"/>
  <c r="K83" i="1" s="1"/>
  <c r="M84" i="1"/>
  <c r="K84" i="1" s="1"/>
  <c r="M85" i="1"/>
  <c r="K85" i="1" s="1"/>
  <c r="M86" i="1"/>
  <c r="M87" i="1"/>
  <c r="M88" i="1"/>
  <c r="R88" i="1" s="1"/>
  <c r="M89" i="1"/>
  <c r="M90" i="1"/>
  <c r="M91" i="1"/>
  <c r="R91" i="1" s="1"/>
  <c r="M92" i="1"/>
  <c r="M94" i="1"/>
  <c r="K94" i="1" s="1"/>
  <c r="M95" i="1"/>
  <c r="M96" i="1"/>
  <c r="M97" i="1"/>
  <c r="M98" i="1"/>
  <c r="M99" i="1"/>
  <c r="K99" i="1" s="1"/>
  <c r="M100" i="1"/>
  <c r="K100" i="1" s="1"/>
  <c r="M101" i="1"/>
  <c r="K101" i="1" s="1"/>
  <c r="M102" i="1"/>
  <c r="K102" i="1" s="1"/>
  <c r="M103" i="1"/>
  <c r="M104" i="1"/>
  <c r="M105" i="1"/>
  <c r="M106" i="1"/>
  <c r="R106" i="1" s="1"/>
  <c r="M107" i="1"/>
  <c r="R107" i="1" s="1"/>
  <c r="M108" i="1"/>
  <c r="M109" i="1"/>
  <c r="M110" i="1"/>
  <c r="K110" i="1" s="1"/>
  <c r="M111" i="1"/>
  <c r="M112" i="1"/>
  <c r="M113" i="1"/>
  <c r="R113" i="1" s="1"/>
  <c r="M114" i="1"/>
  <c r="M115" i="1"/>
  <c r="K115" i="1" s="1"/>
  <c r="M116" i="1"/>
  <c r="R116" i="1" s="1"/>
  <c r="M117" i="1"/>
  <c r="K117" i="1" s="1"/>
  <c r="M118" i="1"/>
  <c r="K118" i="1" s="1"/>
  <c r="M119" i="1"/>
  <c r="M120" i="1"/>
  <c r="M121" i="1"/>
  <c r="M122" i="1"/>
  <c r="M123" i="1"/>
  <c r="M124" i="1"/>
  <c r="R124" i="1" s="1"/>
  <c r="M125" i="1"/>
  <c r="M126" i="1"/>
  <c r="K126" i="1" s="1"/>
  <c r="M127" i="1"/>
  <c r="M128" i="1"/>
  <c r="M129" i="1"/>
  <c r="M130" i="1"/>
  <c r="R35" i="1"/>
  <c r="M2" i="1"/>
  <c r="R100" i="1" l="1"/>
  <c r="R51" i="1"/>
  <c r="R83" i="1"/>
  <c r="R61" i="1"/>
  <c r="R110" i="1"/>
  <c r="R37" i="1"/>
  <c r="R85" i="1"/>
  <c r="K69" i="1"/>
  <c r="R84" i="1"/>
  <c r="R68" i="1"/>
  <c r="K12" i="1"/>
  <c r="K96" i="1"/>
  <c r="AQ96" i="1"/>
  <c r="Z96" i="1"/>
  <c r="AM96" i="1"/>
  <c r="K71" i="1"/>
  <c r="AQ71" i="1"/>
  <c r="AM71" i="1"/>
  <c r="Z71" i="1"/>
  <c r="K47" i="1"/>
  <c r="AQ47" i="1"/>
  <c r="AM47" i="1"/>
  <c r="Z47" i="1"/>
  <c r="K22" i="1"/>
  <c r="AQ22" i="1"/>
  <c r="AM22" i="1"/>
  <c r="Z22" i="1"/>
  <c r="R127" i="1"/>
  <c r="AM127" i="1"/>
  <c r="Z127" i="1"/>
  <c r="AQ127" i="1"/>
  <c r="K119" i="1"/>
  <c r="AM119" i="1"/>
  <c r="Z119" i="1"/>
  <c r="AQ119" i="1"/>
  <c r="R111" i="1"/>
  <c r="Z111" i="1"/>
  <c r="AM111" i="1"/>
  <c r="AQ111" i="1"/>
  <c r="K103" i="1"/>
  <c r="AM103" i="1"/>
  <c r="Z103" i="1"/>
  <c r="AQ103" i="1"/>
  <c r="R95" i="1"/>
  <c r="AM95" i="1"/>
  <c r="Z95" i="1"/>
  <c r="AQ95" i="1"/>
  <c r="K86" i="1"/>
  <c r="AQ86" i="1"/>
  <c r="AM86" i="1"/>
  <c r="Z86" i="1"/>
  <c r="K78" i="1"/>
  <c r="AQ78" i="1"/>
  <c r="AM78" i="1"/>
  <c r="Z78" i="1"/>
  <c r="K70" i="1"/>
  <c r="AQ70" i="1"/>
  <c r="AM70" i="1"/>
  <c r="Z70" i="1"/>
  <c r="R62" i="1"/>
  <c r="AQ62" i="1"/>
  <c r="Z62" i="1"/>
  <c r="AM62" i="1"/>
  <c r="K54" i="1"/>
  <c r="AQ54" i="1"/>
  <c r="Z54" i="1"/>
  <c r="AM54" i="1"/>
  <c r="R46" i="1"/>
  <c r="AQ46" i="1"/>
  <c r="AM46" i="1"/>
  <c r="Z46" i="1"/>
  <c r="K38" i="1"/>
  <c r="AQ38" i="1"/>
  <c r="AM38" i="1"/>
  <c r="Z38" i="1"/>
  <c r="K13" i="1"/>
  <c r="AQ13" i="1"/>
  <c r="AM13" i="1"/>
  <c r="Z13" i="1"/>
  <c r="AQ5" i="1"/>
  <c r="AM5" i="1"/>
  <c r="Z5" i="1"/>
  <c r="K19" i="1"/>
  <c r="R126" i="1"/>
  <c r="AM126" i="1"/>
  <c r="Z126" i="1"/>
  <c r="AQ126" i="1"/>
  <c r="R118" i="1"/>
  <c r="AM118" i="1"/>
  <c r="Z118" i="1"/>
  <c r="AQ118" i="1"/>
  <c r="AM110" i="1"/>
  <c r="Z110" i="1"/>
  <c r="AQ110" i="1"/>
  <c r="R102" i="1"/>
  <c r="AM102" i="1"/>
  <c r="Z102" i="1"/>
  <c r="AQ102" i="1"/>
  <c r="R94" i="1"/>
  <c r="AM94" i="1"/>
  <c r="Z94" i="1"/>
  <c r="AQ94" i="1"/>
  <c r="AM85" i="1"/>
  <c r="Z85" i="1"/>
  <c r="AQ85" i="1"/>
  <c r="R77" i="1"/>
  <c r="AM77" i="1"/>
  <c r="Z77" i="1"/>
  <c r="AQ77" i="1"/>
  <c r="AM69" i="1"/>
  <c r="AQ69" i="1"/>
  <c r="Z69" i="1"/>
  <c r="AM61" i="1"/>
  <c r="AQ61" i="1"/>
  <c r="Z61" i="1"/>
  <c r="R53" i="1"/>
  <c r="AM53" i="1"/>
  <c r="AQ53" i="1"/>
  <c r="Z53" i="1"/>
  <c r="R45" i="1"/>
  <c r="AM45" i="1"/>
  <c r="AQ45" i="1"/>
  <c r="Z45" i="1"/>
  <c r="AM37" i="1"/>
  <c r="AQ37" i="1"/>
  <c r="Z37" i="1"/>
  <c r="R29" i="1"/>
  <c r="AM29" i="1"/>
  <c r="AQ29" i="1"/>
  <c r="Z29" i="1"/>
  <c r="R20" i="1"/>
  <c r="AQ20" i="1"/>
  <c r="Z20" i="1"/>
  <c r="AM20" i="1"/>
  <c r="AQ12" i="1"/>
  <c r="AM12" i="1"/>
  <c r="Z12" i="1"/>
  <c r="R4" i="1"/>
  <c r="AQ4" i="1"/>
  <c r="AM4" i="1"/>
  <c r="Z4" i="1"/>
  <c r="K116" i="1"/>
  <c r="K67" i="1"/>
  <c r="K18" i="1"/>
  <c r="K2" i="1"/>
  <c r="AQ2" i="1"/>
  <c r="AM2" i="1"/>
  <c r="Z2" i="1"/>
  <c r="R109" i="1"/>
  <c r="AM109" i="1"/>
  <c r="Z109" i="1"/>
  <c r="AQ109" i="1"/>
  <c r="R76" i="1"/>
  <c r="AM76" i="1"/>
  <c r="Z76" i="1"/>
  <c r="AQ76" i="1"/>
  <c r="R28" i="1"/>
  <c r="AM28" i="1"/>
  <c r="Z28" i="1"/>
  <c r="AQ28" i="1"/>
  <c r="K112" i="1"/>
  <c r="AQ112" i="1"/>
  <c r="AM112" i="1"/>
  <c r="Z112" i="1"/>
  <c r="R101" i="1"/>
  <c r="AM101" i="1"/>
  <c r="Z101" i="1"/>
  <c r="AQ101" i="1"/>
  <c r="AM68" i="1"/>
  <c r="Z68" i="1"/>
  <c r="AQ68" i="1"/>
  <c r="AM36" i="1"/>
  <c r="Z36" i="1"/>
  <c r="AQ36" i="1"/>
  <c r="R11" i="1"/>
  <c r="AM11" i="1"/>
  <c r="AQ11" i="1"/>
  <c r="Z11" i="1"/>
  <c r="R115" i="1"/>
  <c r="AQ115" i="1"/>
  <c r="Z115" i="1"/>
  <c r="AM115" i="1"/>
  <c r="K120" i="1"/>
  <c r="Z120" i="1"/>
  <c r="AM120" i="1"/>
  <c r="AQ120" i="1"/>
  <c r="R125" i="1"/>
  <c r="AM125" i="1"/>
  <c r="Z125" i="1"/>
  <c r="AQ125" i="1"/>
  <c r="AM92" i="1"/>
  <c r="Z92" i="1"/>
  <c r="AQ92" i="1"/>
  <c r="R60" i="1"/>
  <c r="AM60" i="1"/>
  <c r="Z60" i="1"/>
  <c r="AQ60" i="1"/>
  <c r="R44" i="1"/>
  <c r="AM44" i="1"/>
  <c r="Z44" i="1"/>
  <c r="AQ44" i="1"/>
  <c r="AM19" i="1"/>
  <c r="Z19" i="1"/>
  <c r="AQ19" i="1"/>
  <c r="AM124" i="1"/>
  <c r="Z124" i="1"/>
  <c r="AQ124" i="1"/>
  <c r="AM108" i="1"/>
  <c r="Z108" i="1"/>
  <c r="AQ108" i="1"/>
  <c r="AM91" i="1"/>
  <c r="Z91" i="1"/>
  <c r="AQ91" i="1"/>
  <c r="AM75" i="1"/>
  <c r="Z75" i="1"/>
  <c r="AQ75" i="1"/>
  <c r="AM59" i="1"/>
  <c r="Z59" i="1"/>
  <c r="AQ59" i="1"/>
  <c r="AM43" i="1"/>
  <c r="Z43" i="1"/>
  <c r="AQ43" i="1"/>
  <c r="AM26" i="1"/>
  <c r="Z26" i="1"/>
  <c r="AQ26" i="1"/>
  <c r="AM10" i="1"/>
  <c r="Z10" i="1"/>
  <c r="AQ10" i="1"/>
  <c r="R26" i="1"/>
  <c r="R92" i="1"/>
  <c r="AQ107" i="1"/>
  <c r="AM107" i="1"/>
  <c r="Z107" i="1"/>
  <c r="R90" i="1"/>
  <c r="AQ90" i="1"/>
  <c r="Z90" i="1"/>
  <c r="AM90" i="1"/>
  <c r="R74" i="1"/>
  <c r="AM74" i="1"/>
  <c r="Z74" i="1"/>
  <c r="AQ74" i="1"/>
  <c r="R58" i="1"/>
  <c r="AM58" i="1"/>
  <c r="Z58" i="1"/>
  <c r="AQ58" i="1"/>
  <c r="AM42" i="1"/>
  <c r="Z42" i="1"/>
  <c r="AQ42" i="1"/>
  <c r="R25" i="1"/>
  <c r="AM25" i="1"/>
  <c r="Z25" i="1"/>
  <c r="AQ25" i="1"/>
  <c r="R9" i="1"/>
  <c r="AM9" i="1"/>
  <c r="Z9" i="1"/>
  <c r="AQ9" i="1"/>
  <c r="K125" i="1"/>
  <c r="K92" i="1"/>
  <c r="K76" i="1"/>
  <c r="K60" i="1"/>
  <c r="K44" i="1"/>
  <c r="K11" i="1"/>
  <c r="R86" i="1"/>
  <c r="R130" i="1"/>
  <c r="Z130" i="1"/>
  <c r="AQ130" i="1"/>
  <c r="AM130" i="1"/>
  <c r="R122" i="1"/>
  <c r="Z122" i="1"/>
  <c r="AQ122" i="1"/>
  <c r="AM122" i="1"/>
  <c r="R114" i="1"/>
  <c r="Z114" i="1"/>
  <c r="AQ114" i="1"/>
  <c r="AM114" i="1"/>
  <c r="K106" i="1"/>
  <c r="Z106" i="1"/>
  <c r="AQ106" i="1"/>
  <c r="AM106" i="1"/>
  <c r="R98" i="1"/>
  <c r="Z98" i="1"/>
  <c r="AQ98" i="1"/>
  <c r="AM98" i="1"/>
  <c r="R89" i="1"/>
  <c r="Z89" i="1"/>
  <c r="AQ89" i="1"/>
  <c r="AM89" i="1"/>
  <c r="K81" i="1"/>
  <c r="Z81" i="1"/>
  <c r="AQ81" i="1"/>
  <c r="AM81" i="1"/>
  <c r="R73" i="1"/>
  <c r="AM73" i="1"/>
  <c r="AQ73" i="1"/>
  <c r="Z73" i="1"/>
  <c r="R65" i="1"/>
  <c r="AQ65" i="1"/>
  <c r="AM65" i="1"/>
  <c r="Z65" i="1"/>
  <c r="R57" i="1"/>
  <c r="AQ57" i="1"/>
  <c r="AM57" i="1"/>
  <c r="Z57" i="1"/>
  <c r="R49" i="1"/>
  <c r="AQ49" i="1"/>
  <c r="AM49" i="1"/>
  <c r="Z49" i="1"/>
  <c r="K41" i="1"/>
  <c r="AM41" i="1"/>
  <c r="AQ41" i="1"/>
  <c r="Z41" i="1"/>
  <c r="R33" i="1"/>
  <c r="AM33" i="1"/>
  <c r="AQ33" i="1"/>
  <c r="Z33" i="1"/>
  <c r="R24" i="1"/>
  <c r="AQ24" i="1"/>
  <c r="AM24" i="1"/>
  <c r="Z24" i="1"/>
  <c r="K16" i="1"/>
  <c r="AM16" i="1"/>
  <c r="Z16" i="1"/>
  <c r="AQ16" i="1"/>
  <c r="R8" i="1"/>
  <c r="AM8" i="1"/>
  <c r="Z8" i="1"/>
  <c r="AQ8" i="1"/>
  <c r="K124" i="1"/>
  <c r="K108" i="1"/>
  <c r="K91" i="1"/>
  <c r="K75" i="1"/>
  <c r="K59" i="1"/>
  <c r="K43" i="1"/>
  <c r="K26" i="1"/>
  <c r="K10" i="1"/>
  <c r="K104" i="1"/>
  <c r="AQ104" i="1"/>
  <c r="AM104" i="1"/>
  <c r="Z104" i="1"/>
  <c r="AM117" i="1"/>
  <c r="Z117" i="1"/>
  <c r="AQ117" i="1"/>
  <c r="AM84" i="1"/>
  <c r="Z84" i="1"/>
  <c r="AQ84" i="1"/>
  <c r="R52" i="1"/>
  <c r="AM52" i="1"/>
  <c r="Z52" i="1"/>
  <c r="AQ52" i="1"/>
  <c r="R3" i="1"/>
  <c r="AQ3" i="1"/>
  <c r="AM3" i="1"/>
  <c r="Z3" i="1"/>
  <c r="AM116" i="1"/>
  <c r="Z116" i="1"/>
  <c r="AQ116" i="1"/>
  <c r="AM100" i="1"/>
  <c r="Z100" i="1"/>
  <c r="AQ100" i="1"/>
  <c r="AM83" i="1"/>
  <c r="Z83" i="1"/>
  <c r="AQ83" i="1"/>
  <c r="AM67" i="1"/>
  <c r="Z67" i="1"/>
  <c r="AQ67" i="1"/>
  <c r="AM51" i="1"/>
  <c r="Z51" i="1"/>
  <c r="AQ51" i="1"/>
  <c r="AM35" i="1"/>
  <c r="Z35" i="1"/>
  <c r="AQ35" i="1"/>
  <c r="AM18" i="1"/>
  <c r="Z18" i="1"/>
  <c r="AQ18" i="1"/>
  <c r="R123" i="1"/>
  <c r="AQ123" i="1"/>
  <c r="AM123" i="1"/>
  <c r="Z123" i="1"/>
  <c r="R99" i="1"/>
  <c r="AQ99" i="1"/>
  <c r="AM99" i="1"/>
  <c r="Z99" i="1"/>
  <c r="R82" i="1"/>
  <c r="AQ82" i="1"/>
  <c r="AM82" i="1"/>
  <c r="Z82" i="1"/>
  <c r="R66" i="1"/>
  <c r="AM66" i="1"/>
  <c r="Z66" i="1"/>
  <c r="AQ66" i="1"/>
  <c r="R50" i="1"/>
  <c r="AM50" i="1"/>
  <c r="Z50" i="1"/>
  <c r="AQ50" i="1"/>
  <c r="R34" i="1"/>
  <c r="AM34" i="1"/>
  <c r="Z34" i="1"/>
  <c r="AQ34" i="1"/>
  <c r="R17" i="1"/>
  <c r="AM17" i="1"/>
  <c r="Z17" i="1"/>
  <c r="AQ17" i="1"/>
  <c r="K109" i="1"/>
  <c r="K28" i="1"/>
  <c r="R108" i="1"/>
  <c r="R59" i="1"/>
  <c r="R38" i="1"/>
  <c r="R129" i="1"/>
  <c r="AQ129" i="1"/>
  <c r="AM129" i="1"/>
  <c r="Z129" i="1"/>
  <c r="R121" i="1"/>
  <c r="AQ121" i="1"/>
  <c r="AM121" i="1"/>
  <c r="Z121" i="1"/>
  <c r="K113" i="1"/>
  <c r="AQ113" i="1"/>
  <c r="AM113" i="1"/>
  <c r="Z113" i="1"/>
  <c r="R105" i="1"/>
  <c r="AQ105" i="1"/>
  <c r="AM105" i="1"/>
  <c r="Z105" i="1"/>
  <c r="K97" i="1"/>
  <c r="AQ97" i="1"/>
  <c r="AM97" i="1"/>
  <c r="Z97" i="1"/>
  <c r="K88" i="1"/>
  <c r="AQ88" i="1"/>
  <c r="AM88" i="1"/>
  <c r="Z88" i="1"/>
  <c r="R80" i="1"/>
  <c r="AQ80" i="1"/>
  <c r="AM80" i="1"/>
  <c r="Z80" i="1"/>
  <c r="R72" i="1"/>
  <c r="Z72" i="1"/>
  <c r="AQ72" i="1"/>
  <c r="AM72" i="1"/>
  <c r="K64" i="1"/>
  <c r="Z64" i="1"/>
  <c r="AQ64" i="1"/>
  <c r="AM64" i="1"/>
  <c r="R56" i="1"/>
  <c r="Z56" i="1"/>
  <c r="AQ56" i="1"/>
  <c r="AM56" i="1"/>
  <c r="K48" i="1"/>
  <c r="Z48" i="1"/>
  <c r="AQ48" i="1"/>
  <c r="AM48" i="1"/>
  <c r="R40" i="1"/>
  <c r="Z40" i="1"/>
  <c r="AQ40" i="1"/>
  <c r="AM40" i="1"/>
  <c r="K32" i="1"/>
  <c r="Z32" i="1"/>
  <c r="AQ32" i="1"/>
  <c r="AM32" i="1"/>
  <c r="K23" i="1"/>
  <c r="Z23" i="1"/>
  <c r="AQ23" i="1"/>
  <c r="AM23" i="1"/>
  <c r="K15" i="1"/>
  <c r="AQ15" i="1"/>
  <c r="AM15" i="1"/>
  <c r="Z15" i="1"/>
  <c r="R7" i="1"/>
  <c r="AM7" i="1"/>
  <c r="AQ7" i="1"/>
  <c r="Z7" i="1"/>
  <c r="K123" i="1"/>
  <c r="K107" i="1"/>
  <c r="K90" i="1"/>
  <c r="K74" i="1"/>
  <c r="K58" i="1"/>
  <c r="K42" i="1"/>
  <c r="K25" i="1"/>
  <c r="K9" i="1"/>
  <c r="K87" i="1"/>
  <c r="AQ87" i="1"/>
  <c r="Z87" i="1"/>
  <c r="AM87" i="1"/>
  <c r="R63" i="1"/>
  <c r="AQ63" i="1"/>
  <c r="AM63" i="1"/>
  <c r="Z63" i="1"/>
  <c r="K39" i="1"/>
  <c r="AQ39" i="1"/>
  <c r="AM39" i="1"/>
  <c r="Z39" i="1"/>
  <c r="K14" i="1"/>
  <c r="Z14" i="1"/>
  <c r="AQ14" i="1"/>
  <c r="AM14" i="1"/>
  <c r="K128" i="1"/>
  <c r="Z128" i="1"/>
  <c r="AM128" i="1"/>
  <c r="AQ128" i="1"/>
  <c r="K55" i="1"/>
  <c r="AQ55" i="1"/>
  <c r="AM55" i="1"/>
  <c r="Z55" i="1"/>
  <c r="K31" i="1"/>
  <c r="AQ31" i="1"/>
  <c r="AM31" i="1"/>
  <c r="Z31" i="1"/>
  <c r="K6" i="1"/>
  <c r="Z6" i="1"/>
  <c r="AQ6" i="1"/>
  <c r="AM6" i="1"/>
  <c r="R117" i="1"/>
  <c r="R36" i="1"/>
  <c r="R30" i="1"/>
  <c r="AQ30" i="1"/>
  <c r="Z30" i="1"/>
  <c r="AM30" i="1"/>
  <c r="K79" i="1"/>
  <c r="AM79" i="1"/>
  <c r="AQ79" i="1"/>
  <c r="Z79" i="1"/>
  <c r="K21" i="1"/>
  <c r="AQ21" i="1"/>
  <c r="Z21" i="1"/>
  <c r="AM21" i="1"/>
  <c r="R112" i="1"/>
  <c r="R55" i="1"/>
  <c r="R79" i="1"/>
  <c r="R78" i="1"/>
  <c r="K130" i="1"/>
  <c r="K122" i="1"/>
  <c r="K114" i="1"/>
  <c r="K98" i="1"/>
  <c r="K89" i="1"/>
  <c r="K73" i="1"/>
  <c r="K65" i="1"/>
  <c r="K57" i="1"/>
  <c r="K49" i="1"/>
  <c r="K33" i="1"/>
  <c r="K24" i="1"/>
  <c r="K8" i="1"/>
  <c r="R87" i="1"/>
  <c r="R14" i="1"/>
  <c r="R104" i="1"/>
  <c r="R31" i="1"/>
  <c r="R128" i="1"/>
  <c r="R97" i="1"/>
  <c r="R48" i="1"/>
  <c r="R23" i="1"/>
  <c r="R119" i="1"/>
  <c r="R21" i="1"/>
  <c r="K129" i="1"/>
  <c r="K121" i="1"/>
  <c r="K105" i="1"/>
  <c r="K80" i="1"/>
  <c r="K72" i="1"/>
  <c r="K56" i="1"/>
  <c r="K40" i="1"/>
  <c r="K7" i="1"/>
  <c r="R2" i="1"/>
  <c r="R54" i="1"/>
  <c r="R6" i="1"/>
  <c r="R103" i="1"/>
  <c r="R5" i="1"/>
  <c r="R120" i="1"/>
  <c r="R96" i="1"/>
  <c r="R71" i="1"/>
  <c r="R47" i="1"/>
  <c r="R22" i="1"/>
  <c r="R70" i="1"/>
  <c r="K63" i="1"/>
  <c r="K127" i="1"/>
  <c r="K111" i="1"/>
  <c r="K95" i="1"/>
  <c r="K62" i="1"/>
  <c r="K46" i="1"/>
  <c r="K30" i="1"/>
  <c r="T87" i="1"/>
  <c r="T86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2" i="1"/>
  <c r="AH176" i="1" l="1"/>
  <c r="R176" i="1"/>
  <c r="Y176" i="1"/>
  <c r="L8" i="1"/>
  <c r="L97" i="1"/>
  <c r="L122" i="1"/>
  <c r="L3" i="1"/>
  <c r="L4" i="1"/>
  <c r="L5" i="1"/>
  <c r="L6" i="1"/>
  <c r="L7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4" i="1"/>
  <c r="L95" i="1"/>
  <c r="L96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3" i="1"/>
  <c r="L124" i="1"/>
  <c r="L125" i="1"/>
  <c r="L126" i="1"/>
  <c r="L127" i="1"/>
  <c r="L128" i="1"/>
  <c r="L129" i="1"/>
  <c r="L130" i="1"/>
  <c r="L2" i="1"/>
  <c r="AI176" i="1" l="1"/>
  <c r="Z176" i="1"/>
  <c r="AP3" i="1"/>
  <c r="AP4" i="1"/>
  <c r="AP5" i="1"/>
  <c r="AP6" i="1"/>
  <c r="AP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6" i="1"/>
  <c r="AP87" i="1"/>
  <c r="AP88" i="1"/>
  <c r="AP89" i="1"/>
  <c r="AP90" i="1"/>
  <c r="AP91" i="1"/>
  <c r="AP92" i="1"/>
  <c r="AP94" i="1"/>
  <c r="AP95" i="1"/>
  <c r="AP96" i="1"/>
  <c r="AP97" i="1"/>
  <c r="AP98" i="1"/>
  <c r="AP99" i="1"/>
  <c r="AP100" i="1"/>
  <c r="AP101" i="1"/>
  <c r="AP102" i="1"/>
  <c r="AP103" i="1"/>
  <c r="AP104" i="1"/>
  <c r="AP105" i="1"/>
  <c r="AP106" i="1"/>
  <c r="AP107" i="1"/>
  <c r="AP108" i="1"/>
  <c r="AP109" i="1"/>
  <c r="AP110" i="1"/>
  <c r="AP111" i="1"/>
  <c r="AP112" i="1"/>
  <c r="AP113" i="1"/>
  <c r="AP114" i="1"/>
  <c r="AP115" i="1"/>
  <c r="AP116" i="1"/>
  <c r="AP117" i="1"/>
  <c r="AP118" i="1"/>
  <c r="AP119" i="1"/>
  <c r="AP120" i="1"/>
  <c r="AP121" i="1"/>
  <c r="AP122" i="1"/>
  <c r="AP123" i="1"/>
  <c r="AP124" i="1"/>
  <c r="AP125" i="1"/>
  <c r="AP126" i="1"/>
  <c r="AP127" i="1"/>
  <c r="AP128" i="1"/>
  <c r="AP129" i="1"/>
  <c r="AP130" i="1"/>
  <c r="AP2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3" i="1"/>
  <c r="AL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2" i="1"/>
  <c r="AP176" i="1" l="1"/>
  <c r="AQ176" i="1" s="1"/>
  <c r="AL176" i="1"/>
  <c r="AM176" i="1" s="1"/>
  <c r="T122" i="1"/>
  <c r="S122" i="1"/>
  <c r="T119" i="1"/>
  <c r="S119" i="1"/>
  <c r="S13" i="1" l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S23" i="1"/>
  <c r="T23" i="1"/>
  <c r="S24" i="1"/>
  <c r="T24" i="1"/>
  <c r="S25" i="1"/>
  <c r="T25" i="1"/>
  <c r="S26" i="1"/>
  <c r="T26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S35" i="1"/>
  <c r="T35" i="1"/>
  <c r="S36" i="1"/>
  <c r="T36" i="1"/>
  <c r="S37" i="1"/>
  <c r="T37" i="1"/>
  <c r="S38" i="1"/>
  <c r="T38" i="1"/>
  <c r="S39" i="1"/>
  <c r="T39" i="1"/>
  <c r="S40" i="1"/>
  <c r="T40" i="1"/>
  <c r="S41" i="1"/>
  <c r="T41" i="1"/>
  <c r="S42" i="1"/>
  <c r="T42" i="1"/>
  <c r="S43" i="1"/>
  <c r="T43" i="1"/>
  <c r="S44" i="1"/>
  <c r="T44" i="1"/>
  <c r="S45" i="1"/>
  <c r="T45" i="1"/>
  <c r="S46" i="1"/>
  <c r="T46" i="1"/>
  <c r="S47" i="1"/>
  <c r="T47" i="1"/>
  <c r="S48" i="1"/>
  <c r="T48" i="1"/>
  <c r="S49" i="1"/>
  <c r="T49" i="1"/>
  <c r="S50" i="1"/>
  <c r="T50" i="1"/>
  <c r="S51" i="1"/>
  <c r="T51" i="1"/>
  <c r="S52" i="1"/>
  <c r="T52" i="1"/>
  <c r="S53" i="1"/>
  <c r="T53" i="1"/>
  <c r="S54" i="1"/>
  <c r="T54" i="1"/>
  <c r="S55" i="1"/>
  <c r="T55" i="1"/>
  <c r="S56" i="1"/>
  <c r="T56" i="1"/>
  <c r="S57" i="1"/>
  <c r="T57" i="1"/>
  <c r="S58" i="1"/>
  <c r="T58" i="1"/>
  <c r="S59" i="1"/>
  <c r="T59" i="1"/>
  <c r="S60" i="1"/>
  <c r="T60" i="1"/>
  <c r="S61" i="1"/>
  <c r="T61" i="1"/>
  <c r="S62" i="1"/>
  <c r="T62" i="1"/>
  <c r="S63" i="1"/>
  <c r="T63" i="1"/>
  <c r="S64" i="1"/>
  <c r="T64" i="1"/>
  <c r="S65" i="1"/>
  <c r="T65" i="1"/>
  <c r="S66" i="1"/>
  <c r="T66" i="1"/>
  <c r="S67" i="1"/>
  <c r="T67" i="1"/>
  <c r="S68" i="1"/>
  <c r="T68" i="1"/>
  <c r="S69" i="1"/>
  <c r="T69" i="1"/>
  <c r="S70" i="1"/>
  <c r="T70" i="1"/>
  <c r="S71" i="1"/>
  <c r="T71" i="1"/>
  <c r="S72" i="1"/>
  <c r="T72" i="1"/>
  <c r="S73" i="1"/>
  <c r="T73" i="1"/>
  <c r="S74" i="1"/>
  <c r="T74" i="1"/>
  <c r="S75" i="1"/>
  <c r="T75" i="1"/>
  <c r="S76" i="1"/>
  <c r="T76" i="1"/>
  <c r="S77" i="1"/>
  <c r="T77" i="1"/>
  <c r="S78" i="1"/>
  <c r="T78" i="1"/>
  <c r="S79" i="1"/>
  <c r="T79" i="1"/>
  <c r="S80" i="1"/>
  <c r="T80" i="1"/>
  <c r="S81" i="1"/>
  <c r="T81" i="1"/>
  <c r="S82" i="1"/>
  <c r="T82" i="1"/>
  <c r="S83" i="1"/>
  <c r="T83" i="1"/>
  <c r="S84" i="1"/>
  <c r="T84" i="1"/>
  <c r="S85" i="1"/>
  <c r="T85" i="1"/>
  <c r="S86" i="1"/>
  <c r="S87" i="1"/>
  <c r="S88" i="1"/>
  <c r="T88" i="1"/>
  <c r="S89" i="1"/>
  <c r="T89" i="1"/>
  <c r="S90" i="1"/>
  <c r="T90" i="1"/>
  <c r="S91" i="1"/>
  <c r="T91" i="1"/>
  <c r="S92" i="1"/>
  <c r="T92" i="1"/>
  <c r="S94" i="1"/>
  <c r="T94" i="1"/>
  <c r="S95" i="1"/>
  <c r="T95" i="1"/>
  <c r="S96" i="1"/>
  <c r="T96" i="1"/>
  <c r="S97" i="1"/>
  <c r="T97" i="1"/>
  <c r="S98" i="1"/>
  <c r="T98" i="1"/>
  <c r="S99" i="1"/>
  <c r="T99" i="1"/>
  <c r="S100" i="1"/>
  <c r="T100" i="1"/>
  <c r="S101" i="1"/>
  <c r="T101" i="1"/>
  <c r="S102" i="1"/>
  <c r="T102" i="1"/>
  <c r="S103" i="1"/>
  <c r="T103" i="1"/>
  <c r="S104" i="1"/>
  <c r="T104" i="1"/>
  <c r="S105" i="1"/>
  <c r="T105" i="1"/>
  <c r="S106" i="1"/>
  <c r="T106" i="1"/>
  <c r="S107" i="1"/>
  <c r="T107" i="1"/>
  <c r="S108" i="1"/>
  <c r="T108" i="1"/>
  <c r="S109" i="1"/>
  <c r="T109" i="1"/>
  <c r="S110" i="1"/>
  <c r="T110" i="1"/>
  <c r="S111" i="1"/>
  <c r="T111" i="1"/>
  <c r="S112" i="1"/>
  <c r="T112" i="1"/>
  <c r="S113" i="1"/>
  <c r="T113" i="1"/>
  <c r="S114" i="1"/>
  <c r="T114" i="1"/>
  <c r="S115" i="1"/>
  <c r="T115" i="1"/>
  <c r="S116" i="1"/>
  <c r="T116" i="1"/>
  <c r="S117" i="1"/>
  <c r="T117" i="1"/>
  <c r="S118" i="1"/>
  <c r="T118" i="1"/>
  <c r="S120" i="1"/>
  <c r="T120" i="1"/>
  <c r="S121" i="1"/>
  <c r="T121" i="1"/>
  <c r="S123" i="1"/>
  <c r="T123" i="1"/>
  <c r="S124" i="1"/>
  <c r="T124" i="1"/>
  <c r="S125" i="1"/>
  <c r="T125" i="1"/>
  <c r="S126" i="1"/>
  <c r="T126" i="1"/>
  <c r="S127" i="1"/>
  <c r="T127" i="1"/>
  <c r="S128" i="1"/>
  <c r="T128" i="1"/>
  <c r="S129" i="1"/>
  <c r="T129" i="1"/>
  <c r="S130" i="1"/>
  <c r="T130" i="1"/>
  <c r="S3" i="1"/>
  <c r="T3" i="1"/>
  <c r="S4" i="1"/>
  <c r="T4" i="1"/>
  <c r="S5" i="1"/>
  <c r="T5" i="1"/>
  <c r="S6" i="1"/>
  <c r="T6" i="1"/>
  <c r="S7" i="1"/>
  <c r="T7" i="1"/>
  <c r="S8" i="1"/>
  <c r="T8" i="1"/>
  <c r="S9" i="1"/>
  <c r="T9" i="1"/>
  <c r="S10" i="1"/>
  <c r="T10" i="1"/>
  <c r="S11" i="1"/>
  <c r="T11" i="1"/>
  <c r="S12" i="1"/>
  <c r="T12" i="1"/>
  <c r="T2" i="1"/>
  <c r="S2" i="1"/>
  <c r="T176" i="1" l="1"/>
  <c r="S176" i="1"/>
</calcChain>
</file>

<file path=xl/sharedStrings.xml><?xml version="1.0" encoding="utf-8"?>
<sst xmlns="http://schemas.openxmlformats.org/spreadsheetml/2006/main" count="574" uniqueCount="365">
  <si>
    <t>Street name</t>
  </si>
  <si>
    <t>Corso Giovanni Agnelli (Corso Consenza - Via Filadelfia)</t>
  </si>
  <si>
    <t>Corso IV Novembre</t>
  </si>
  <si>
    <t>Corso Vinzaglio (Corso Giacomo Matteotti - Via Sebastiano Grandis)</t>
  </si>
  <si>
    <t>Corso Galileo Ferraris (Via Luigi Contratti - Corso Sebastopoli)</t>
  </si>
  <si>
    <t>Corso Galileo Ferraris (Corso Sebastopoli - Via Tomasso de Cristoforis)</t>
  </si>
  <si>
    <t>Corso Galileo Ferraris (Via Tomasso de Cristoforis - Piazzale Constantino il Grande)</t>
  </si>
  <si>
    <t>Cv (1+1P) - parking+trees - car lanes - trees+parking - Cv (1+1P)</t>
  </si>
  <si>
    <t>Cv (1+1P) - parking+trees - car lanes - green island - 3 lanes - trees+parking - Cv (1+1P)</t>
  </si>
  <si>
    <t>Cv (1) - parking+trees - car lanes - tram rails - parking+trees - Cv (1+2P)</t>
  </si>
  <si>
    <t>Cv (1+2P) - trees - car lanes - trees+parking - Cv (1+1P)</t>
  </si>
  <si>
    <t>Cv (1+1P) - tram rails - trees - tram rails - car lanes - trees - Cv (1+2P)</t>
  </si>
  <si>
    <t>Cv (1+1P) - tram rails - trees - tram rails - car lanes - trees+parking - Cv (1+1P)</t>
  </si>
  <si>
    <t>Cv (1+2P) - trees - car lanes - trees+sidewalk/bici - 2 tram rails - trees - car lanes - trees - Cv (1+2P)</t>
  </si>
  <si>
    <t>Cv (1+1P) - parking+trees - tram rails - car lanes - tram rails - trees+sidewalk/bici - Cv (1+2P)</t>
  </si>
  <si>
    <t>Cv (1+2P) - trees - parking - trees - tram rails - car lanes - tram rails - trees+sidewalk/bici - Cv (1+2P)</t>
  </si>
  <si>
    <t>Cv (1+2P) - sidewalk+trees - tram rails - car lanes - tram rails - trees+sidewalk/bici - Cv (1+2P)</t>
  </si>
  <si>
    <t>Cv (1+2P) - trees - tram rails - car lanes - tram rails - trees - tram rails - bici - Cv (1+1P)</t>
  </si>
  <si>
    <t>Cv (1+2P) - sidewalk+trees - tram rails - car lanes - tram rails - trees - tram rails - Cv (1+1P)</t>
  </si>
  <si>
    <t>Corso Galileo Ferraris (Piazzale Constantino il Grande - Corso Vittorio Emanuele II)</t>
  </si>
  <si>
    <t>Corso Galileo Ferraris (Corso Vittorio Emanuele II - Corso Giacomo Matteotti)</t>
  </si>
  <si>
    <t>Corso Galileo Ferraris (Corso Giacomo Matteotti - Via Davide Bertolotti)</t>
  </si>
  <si>
    <t>Cv (2) - trees+parking+trees - Cv (2)</t>
  </si>
  <si>
    <t>Cv (1+2P) - sidewalk+trees - tram rails - car lanes - tram rails - trees+sidewalk - Cv (1+2P)</t>
  </si>
  <si>
    <t>Cv (1+1P) - sidewalk+trees - parking - trees+sidewalk - Cv (1+1P)</t>
  </si>
  <si>
    <t>car lanes - trees - car lanes - trees - Cv (1+1P)</t>
  </si>
  <si>
    <t>Corso Mediterraneo (Via Sebastiano Caboto - Via Cristoforo Columbo)</t>
  </si>
  <si>
    <t>Cv (1+1P) - trees - car lanes - trees - car lanes - trees - Cv (1+1P)</t>
  </si>
  <si>
    <t>Cv (1+bici) - trees - car lanes - trees - parking+lanes+parking - trees - car lanes - trees - Cv (1+1P)</t>
  </si>
  <si>
    <t>Corso Castelfidardo</t>
  </si>
  <si>
    <t>Corso Inghilterra (Via Giovanni Carlo Cavalli - Via Vassalli Eandi)</t>
  </si>
  <si>
    <t>Cv (2) - trees - car lanes - trees - car lanes - trees+sidewalk/bici - Cv (1+1P)</t>
  </si>
  <si>
    <t>Cv (1+1P) - trees+sidewalk - car lanes - trees - car lanes - trees+sidewalk - Cv (1+1P)</t>
  </si>
  <si>
    <t>Cv (1+1P) - trees - car lane - trees+sidewalk - car lanes - trees - car lanes - sidewalk+trees - car lane - trees - Cv (1+1P)</t>
  </si>
  <si>
    <t>Corso Principe Oddone (Corso Regina Margherita - Via Beinasco)</t>
  </si>
  <si>
    <t>Cv (2+1P) - sidewalk+trees+sidewalk - car lanes - sidewalk+trees - Cv (2+1P)</t>
  </si>
  <si>
    <t>Cv (1+1P) - trees+bici - car lanes - trees - car lanes - bici+trees - Cv (1+1P)</t>
  </si>
  <si>
    <t>Cv (1+1P) - trees+bici - car lanes - trees - car lanes - bici+trees - Cv (1+2P)</t>
  </si>
  <si>
    <t>Corso Venezia (Via Valprato - Via Tomasso Gulli)</t>
  </si>
  <si>
    <t>Cv (1+2P) - trees - parking lane - car lanes - parking lane - trees - Cv (1+2P)</t>
  </si>
  <si>
    <t>Cv (1+1P) - bici+trees - parking lane - car lanes - trees - car lanes - bici - Cv (1bici+1+1P)</t>
  </si>
  <si>
    <t>Cv (1+1P) - bici+trees - parking lane - car lanes - trees - car lanes</t>
  </si>
  <si>
    <t>Corso Siracusa (Piazza Pitagora - Corso Sebastopoli)</t>
  </si>
  <si>
    <t>Corso Siracusa (Corso Sebastopoli - Via Barletta)</t>
  </si>
  <si>
    <t>Cv (1+1P) - trees - car lanes - trees+parking - Cv (1+1P)</t>
  </si>
  <si>
    <t>Corso Trapani (Via Bardonecchia - Piazza Rivoli)</t>
  </si>
  <si>
    <t>Corso Trapani (Corso Carlo e Nello Rosselli - Via Bardonecchia)</t>
  </si>
  <si>
    <t>Corso Trapani (Via Tirreno - Corso Carlo e Nello Rosselli)</t>
  </si>
  <si>
    <t>Corso Siracusa (Via Barletta - Via Tirreno)</t>
  </si>
  <si>
    <t>Cv (2) - parking+trees - car lanes - trees+parking - Cv (1+1P)</t>
  </si>
  <si>
    <t>Cv (1+2P) - trees - car lanes - trees - Cv (1+2P)</t>
  </si>
  <si>
    <t>Corso Lecce (Piazza Rivoli - Corso Appio Claudio)</t>
  </si>
  <si>
    <t>Corso Lecce (Corso Appio Claudio - Corso Regina Margherita)</t>
  </si>
  <si>
    <t>Cv (3) - trees - car lanes - trees - car lanes - trees - Cv (3)</t>
  </si>
  <si>
    <t>Corso Potenza (Corso Regina Margherita - Via Calabria)</t>
  </si>
  <si>
    <t>Corso Potenza (Via Calabria - Via Nole)</t>
  </si>
  <si>
    <t>Corso Potenza (Via Nole - Corso Toscana)</t>
  </si>
  <si>
    <t>Corso Potenza (Corso Toscana - Via Foligno)</t>
  </si>
  <si>
    <t>Corso Potenza (Via Foligno - Via Terni)</t>
  </si>
  <si>
    <t>Corso Potenza (Via Terni - Largo Grosseto)</t>
  </si>
  <si>
    <t>Cv (2+1P) - trees - car lanes - trees - car lanes - trees - Cv (1+2P)</t>
  </si>
  <si>
    <t>Cv (2+1bici) - trees - car lanes - trees - car lanes - trees - Cv (3)</t>
  </si>
  <si>
    <t>Cv (3) - trees - car lanes - trees - car lanes - trees - Cv (1+2P)</t>
  </si>
  <si>
    <t>Cv (1+1P) - tram rails - trees - car lanes -trees - tram rails - Cv (1+1P)</t>
  </si>
  <si>
    <t>Cv (1+1P) - tram rails - trees - tram rails - car lanes -trees - tram rails - Cv (1+1P)</t>
  </si>
  <si>
    <t>Cv (2+1P) - wall - car lanes - wall - Cv (2)</t>
  </si>
  <si>
    <t>Corso Grosseto (Largo Grosseto - Raccordo Autostradale Torino-Caselle)</t>
  </si>
  <si>
    <t>Cv (1+1P) - trees - car lanes - trees - Cv (2+1P)</t>
  </si>
  <si>
    <t>Corso Vigevano (Piazza Generale Antonio Baldissera - Via Piossasco)</t>
  </si>
  <si>
    <t>Corso Vigevano (Via Piossasco - Corso Vercelli)</t>
  </si>
  <si>
    <t>Cv (1+2P) - bici/sidewalk+trees - car lanes - trees - Cv (1+2P)</t>
  </si>
  <si>
    <t>Cv (1+2P) - bici/sidewalk+trees - car lanes - trees - Cv (3)</t>
  </si>
  <si>
    <t>Corso Novara (Corso Vercelli - Corso Palermo)</t>
  </si>
  <si>
    <t>Corso Novara (Corso Palermo - Via Como)</t>
  </si>
  <si>
    <t>Corso Novara (Via Como - Corso Regio Parco)</t>
  </si>
  <si>
    <t>Cv (2+2P) - trees - car lanes - trees - Cv (2+2P)</t>
  </si>
  <si>
    <t>Corso Tortona (Lungo Dora Siena - Via Mongrando)</t>
  </si>
  <si>
    <t>Corso Tortona (Via Mongrando - Corso Belgio)</t>
  </si>
  <si>
    <t>Cv (1+2P) - rails - trees - car lanes - trees - rails - Cv (1+2P)</t>
  </si>
  <si>
    <t>Corso Principe Eugenio (Piazza Statuto - Corso Giambattista Beccaria)</t>
  </si>
  <si>
    <t>Corso Principe Eugenio (Corso Giambattista Beccaria - Corso Regina Margherita)</t>
  </si>
  <si>
    <t>Cv (1+2P) - trees - tram rails - car lanes - tram rails - trees - Cv (1+2P)</t>
  </si>
  <si>
    <t>Corso Regina Margherita (Dora Riparia - Comando Provinciale Vigili)</t>
  </si>
  <si>
    <t>Corso Regina Margherita (Comando Provinciale Vigili - Corso Alessandro Tassoni)</t>
  </si>
  <si>
    <t>Corso Regina Margherita (Corso Alessandro Tassoni - Via Lodovico Ariosto)</t>
  </si>
  <si>
    <t>Corso Regina Margherita (Via Lodovico Ariosto - Piazza della Repubblica)</t>
  </si>
  <si>
    <t>Corso Regina Margherita (Piazza della Repubblica - Corso XI Febbraio)</t>
  </si>
  <si>
    <t>Corso Regina Margherita (Corso XI Febbraio - Via Gioacchino Rossini)</t>
  </si>
  <si>
    <t>Corso Regina Margherita (Via Gioacchino Rossini - Lungo Po Niccolò Machiavelli)</t>
  </si>
  <si>
    <t>Corso Tortona (Corso Belgio - Lungo Po Niccolò Machiavelli)</t>
  </si>
  <si>
    <t>Cv (1+2P) - trees - car lanes - trees - CV (2+1P)</t>
  </si>
  <si>
    <t>Cv (1+1P) - trees - tram rails - car lanes - tram rails - trees - Cv (1+2P)</t>
  </si>
  <si>
    <t>Cv (2+1P) - trees - tram rails - car lanes - tram rails - trees - Cv (3)</t>
  </si>
  <si>
    <t>Cv (1+2P) - trees - tram rails - car lanes - tram rails - trees - Cv (1+1P)</t>
  </si>
  <si>
    <t>Corso San Maurizio (Rondo Rivella - Via Gioacchino Rossini)</t>
  </si>
  <si>
    <t>Corso San Maurizio (Via Gioacchino Rossini - Lungo Po Luigi Cadorna)</t>
  </si>
  <si>
    <t>Cv (1+1P) - parking+trees - 2 tram rails - car lanes - trees+parking - Cv (1+1P)</t>
  </si>
  <si>
    <t>Corso Vittorio Emanuele II (Piazza Rivoli - Corso Francesco Ferrucci)</t>
  </si>
  <si>
    <t>Corso Vittorio Emanuele II (Corso Francesco Ferrucci - Via Paolo Borsellino)</t>
  </si>
  <si>
    <t>Corso Vittorio Emanuele II (Via Paolo Borsellino - Corso Bolzano)</t>
  </si>
  <si>
    <t>Corso Vittorio Emanuele II (Corso Bolzano - Via S. Secondo)</t>
  </si>
  <si>
    <t>Corso Vittorio Emanuele II (Via S. Secondo - Porta Nuova)</t>
  </si>
  <si>
    <t>Corso Vittorio Emanuele II (Porta Nuova - Via Carlo Alberto)</t>
  </si>
  <si>
    <t>Corso Vittorio Emanuele II (Via Carlo Alberto - Corso Massimo d'Azeglio)</t>
  </si>
  <si>
    <t>Corso Vittorio Emanuele II (Corso Massimo d'Azeglio - Via della Rocca)</t>
  </si>
  <si>
    <t>Corso Vittorio Emanuele II (Via della Rocca - Corso Cairoli)</t>
  </si>
  <si>
    <t>Cv (1+2P) - bici+trees - car lanes - trees+bici - Cv (1+2P)</t>
  </si>
  <si>
    <t>Cv (1bici+1+1P) - sidewalk+trees - tram rails - car lanes - tram rails - trees - Cv (1+2P)</t>
  </si>
  <si>
    <t>Cv (1bici+1+1P) - tram rails - trees - tram rails - car lanes - tram rails - trees - Cv (1+2P)</t>
  </si>
  <si>
    <t>Cv (1+2P) - tram rails - trees - car lanes - trees+parking - Cv (1+1P)</t>
  </si>
  <si>
    <t>Cv (1bici+1+1P) - trees - tram rails - car lanes - tram rails - trees - tram rails - Cv (1+1P)</t>
  </si>
  <si>
    <t>Cv (2) - trees - tram rails - car lanes - tram rails - trees - tram rails - Cv (1+1bici)</t>
  </si>
  <si>
    <t>Cv (3) - trees - tram rails - car lanes - tram rails - trees - Cv (1+1P)</t>
  </si>
  <si>
    <t>Cv (2+1P) - trees - tram rails - car lanes - tram rails - trees - Cv (1+1P)</t>
  </si>
  <si>
    <t>Corso Peschiera (Corso Francia - Piazza Sabotino)</t>
  </si>
  <si>
    <t>Corso Peschiera (Piazza Sabotino - Via Villarbasse)</t>
  </si>
  <si>
    <t>Corso Peschiera (Via Villarbasse - Corso Mediterraneo)</t>
  </si>
  <si>
    <t>Cv (1+1P) - tram rails - trees - tram rails - car lanes - tram rails - trees - tram rails - Cv (1+1P)</t>
  </si>
  <si>
    <t>Cv (1+1P) - parking+trees - tram rails - car lanes - tram rails - trees+parking - Cv (1+1P)</t>
  </si>
  <si>
    <t>Corso Luigi Einaudi (Corso Mediterraneo - Corso Galileo Ferraris)</t>
  </si>
  <si>
    <t>Corso Luigi Einaudi (Corso Galileo Ferraris - Corso Re Umberto)</t>
  </si>
  <si>
    <t>Cv (1+1P) - parking+trees - tram rails - car lanes - tram rails - trees - Cv (1+1P)</t>
  </si>
  <si>
    <t>Cv (1+1P) - parking+trees - tram rails - car lanes - tram rails - trees - Cv (1+2P)</t>
  </si>
  <si>
    <t>Corso Eusebio Giambone</t>
  </si>
  <si>
    <t>Corso Francesco Ferrucci (Corso Mediterraneo - Via Pier Carlo Boggio)</t>
  </si>
  <si>
    <t>Corso Francesco Ferrucci (Via Pier Carlo Boggio - Corso Vittorio Emanuele II)</t>
  </si>
  <si>
    <t>Corso Francesco Ferrucci (Corso Vittorio Emanuele II - Piazza Gian Lorenzo Bernini)</t>
  </si>
  <si>
    <t>Corso Alessandro Tassoni (Piazza Gian Lorenzo Bernini - Via Osvaldo Alasonatti)</t>
  </si>
  <si>
    <t>Corso Alessandro Tassoni (Via Osvaldo Alasonatti - Corso Svizzera)</t>
  </si>
  <si>
    <t>Cv (1+2P) - trees - car lanes</t>
  </si>
  <si>
    <t>Cv (1+1P+1bus) - bus stop island - tram rails - car lanes - tram rails - trees - Cv (2+1P)</t>
  </si>
  <si>
    <t>Corso Enrico Tazzoli (Corso Siracusa - Via Eleonora d'Arborea)</t>
  </si>
  <si>
    <t>Corso Enrico Tazzoli (Via Eleonora d'Arborea - Corso Giovanni Agnelli)</t>
  </si>
  <si>
    <t>Corso Enrico Tazzoli (Corso Orbassano - Corso Siracusa)</t>
  </si>
  <si>
    <t>Corso Enrico Tazzoli (Via Alasson Grugliasco - Corso Orbassano)</t>
  </si>
  <si>
    <t>Corso Enrico Tazzoli (Corso Giovanni Agnelli - Corso Unione Sovietica)</t>
  </si>
  <si>
    <t>trees+parking - Cv (2) - island - car lanes - trees - car lanes - island - Cv (1) - parking+trees</t>
  </si>
  <si>
    <t>Cv (1+2P) - trees - car lanes - trees+sidewalk+trees - car lanes - trees - Cv (1+2P)</t>
  </si>
  <si>
    <t>Cv (1+1P) - trees - car lanes - trees - Cv (1)</t>
  </si>
  <si>
    <t>Cv (1+1P) - trees - car lanes - trees+sidewalk+trees - car lanes - trees - Cv (1+2P)</t>
  </si>
  <si>
    <t>Corso Orbassano (Corso Luigi Settembrini - Corso Enrico Tazzoli)</t>
  </si>
  <si>
    <t>car lanes - trees - car lanes - trees - Cv (2+1P)</t>
  </si>
  <si>
    <t>Corso Massimo d'Azeglio (Corso Bramante - Corso Dante)</t>
  </si>
  <si>
    <t>Corso Massimo d'Azeglio (Corso Dante - Via Gaetano Donizetti)</t>
  </si>
  <si>
    <t>Corso Massimo d'Azeglio (Via Gaetano Donizetti - Corso Raffaello)</t>
  </si>
  <si>
    <t>Cv (2+1P) - parking+trees - parking+lanes+parking - trees+parking - Cv (2+1P)</t>
  </si>
  <si>
    <t>trees+parking - car lanes - trees - Cv (2+2P)</t>
  </si>
  <si>
    <t>Corso Lepanto</t>
  </si>
  <si>
    <t>Cv (1+2P) - tram rails - trees - car lanes - trees - Cv (1+2P)</t>
  </si>
  <si>
    <t>Corso Bramante</t>
  </si>
  <si>
    <t>Corso Sebastopoli (Corso Unione Sovietica - Via Giordano Bruno)</t>
  </si>
  <si>
    <t>Corso Fiume</t>
  </si>
  <si>
    <t>Via Ala di Stura (Via Sospello - Corso Grosseto)</t>
  </si>
  <si>
    <t>Cv (1+2P) - sidewalk+trees - car lanes - trees+sidewalk - Cv (1+2P)</t>
  </si>
  <si>
    <t>car lanes - trees - Cv (1+1P)</t>
  </si>
  <si>
    <t>parking + car lanes - island - Cv (1+2P)</t>
  </si>
  <si>
    <t>Corso Francia (Via Thures - Via Quarto dei Mille)</t>
  </si>
  <si>
    <t>Corso Francia (Via Quarto dei Mille - Via Rieti)</t>
  </si>
  <si>
    <t>Corso Francia (Via Rieti - Via Pietro Cossa)</t>
  </si>
  <si>
    <t>Corso Francia (Via Pietro Cossa - Piazza Gian Lorenzo Bernini)</t>
  </si>
  <si>
    <t>Corso Francia (Piazza Gian Lorenzo Bernini - Piazza Statuto)</t>
  </si>
  <si>
    <t>Cv (1+1P) - parking+trees - car lanes - trees - car lanes - trees - (1+1P)</t>
  </si>
  <si>
    <t>Cv (1+1bici) - parking+trees - car lanes - trees - car lanes - trees+parking - Cv (1+1bici)</t>
  </si>
  <si>
    <t>Corso Ferrara (Via delle Primule - Via Traves)</t>
  </si>
  <si>
    <t>Corso Ferrara (Via Traves - Via delle Peonie)</t>
  </si>
  <si>
    <t>Corso Ferrara (Via delle Peonie - Corso Molise)</t>
  </si>
  <si>
    <t>Corso Grosseto (Corso Molise - Strada Altessano)</t>
  </si>
  <si>
    <t>Corso Grosseto (Strada Altessano - Via Giuseppe de Panis)</t>
  </si>
  <si>
    <t>Corso Grosseto (Via Giuseppe de Panis - Piazza Giuseppe Mano)</t>
  </si>
  <si>
    <t>Corso Grosseto (Piazza Giuseppe Mano - Via Refrancore)</t>
  </si>
  <si>
    <t>Corso Grosseto (Via Refrancore - Largo Grosseto)</t>
  </si>
  <si>
    <t>Cv (2bici+1+1P) - trees - car lanes - trees - Cv (2+2P)</t>
  </si>
  <si>
    <t>Cv (1+2P) - trees - car lanes - trees - CV (2+2P)</t>
  </si>
  <si>
    <t>Cv (3) - trees - car lanes - trees - Cv (2+2P)</t>
  </si>
  <si>
    <t>Cv (3+1P) - wall+sidewalk - car lanes - sidewalk+wall - Cv (1+2P)</t>
  </si>
  <si>
    <t>Cv (4+1P) - island - parking+lane+parking - island - Cv (3+2P)</t>
  </si>
  <si>
    <t>Cv (2+2P) - island - lane+parking+lane+parking - island - Cv (2+2P)</t>
  </si>
  <si>
    <t>Corso Giovanni Agnelli (Corso Luigi Settembrini - Corso Consenza)</t>
  </si>
  <si>
    <t>Corso Giovanni Agnelli (Via Filadelfia - Corso Sebastopoli)</t>
  </si>
  <si>
    <t>Corso Duca degli Abruzzi (Corso Carlo e Nello Rosselli - Via Fratelli Carle)</t>
  </si>
  <si>
    <t>Corso Duca degli Abruzzi (Via Fratelli Carle - Corso Vittorio Emanuele II)</t>
  </si>
  <si>
    <t>Corso Vinzaglio (Corso Vittorio Emanuele II - Corso Giacomo Matteotti)</t>
  </si>
  <si>
    <t>Corso Vinzaglio (Via Sebastiano Grandis - Via Cernaia)</t>
  </si>
  <si>
    <t>Corso Unione Sovietica (until Str. del Drosso)</t>
  </si>
  <si>
    <t>Corso Unione Sovietica (Sangone River - halfway to Str. del Drosso)</t>
  </si>
  <si>
    <t>Corso Unione Sovietica (Str. del Drosso - Piazalle Caio Mario)</t>
  </si>
  <si>
    <t>Corso Unione Sovietica (Piazalle Caio Mario - Corso Bramante)</t>
  </si>
  <si>
    <t>Corso Filippo Turati (Via Gran Domenico Romagnosi - Corso Germano Sommeiller)</t>
  </si>
  <si>
    <t>Corso Filippo Turati (Corso Bramante - Via Gran Domenico Romagnosi)</t>
  </si>
  <si>
    <t>Corso Galileo Ferraris (Via Filadelfia - Via Luigi Contratti)</t>
  </si>
  <si>
    <t>Corso Galileo Ferraris (Via Davide Bertolotti - Via Cernaia)</t>
  </si>
  <si>
    <t>Corso Re Umberto (Corso Lepanto - Corso Giacomo Matteotti)</t>
  </si>
  <si>
    <t>Corso Re Umberto (Corso Giacomo Matteotti - Piazza Solferino)</t>
  </si>
  <si>
    <t>Corso Mediterraneo (Corso Carlo e Nello Rosselli - Via Sebastiano Caboto)</t>
  </si>
  <si>
    <t>Corso Mediterraneo (Via Cristoforo Columbo - Corso Peschiera)</t>
  </si>
  <si>
    <t>Corso Inghilterra (Corso Vittorio Emanuele II - Via Giovanni Carlo Cavalli)</t>
  </si>
  <si>
    <t>Corso Inghilterra (Via Vassalli Eandi - Piazza Statuto)</t>
  </si>
  <si>
    <t>Corso Principe Oddone (Piazza Statuto - Corso Regina Margherita)</t>
  </si>
  <si>
    <t>Corso Principe Oddone (Via Beinasco - Piazza Generale Antonio Baldissera)</t>
  </si>
  <si>
    <t>Corso Venezia (Piazza Generale Antonio Baldissera - Via Valprato)</t>
  </si>
  <si>
    <t>Corso Giulio Cesare (Via Borgo Dora - Via Vittorio Andreis)</t>
  </si>
  <si>
    <t>Corso Giulio Cesare (Via Vittorio Andreis - Via Rivarolo)</t>
  </si>
  <si>
    <t>Corso Giulio Cesare (Via Rivarolo - Lungo Dora Agrigento)</t>
  </si>
  <si>
    <t>Description</t>
  </si>
  <si>
    <t>Street section</t>
  </si>
  <si>
    <t>Controviali section</t>
  </si>
  <si>
    <t>Legend:</t>
  </si>
  <si>
    <t>Street Section</t>
  </si>
  <si>
    <t>car lanes - trees - car lanes - trees - Cv</t>
  </si>
  <si>
    <t>Cv - tram rails - trees - car lanes - trees - tram rails - Cv</t>
  </si>
  <si>
    <t>Cv - trees - car lanes - trees - Cv</t>
  </si>
  <si>
    <t>Controviale Section</t>
  </si>
  <si>
    <t>Car lane + cycling lane</t>
  </si>
  <si>
    <t>Car lane + 1 parking + trees (possibly with parking/sidewalk/cycling path)</t>
  </si>
  <si>
    <t>Car lane + 2 different functions (tram rails, cycling path, bus lane, parking)</t>
  </si>
  <si>
    <t>Car lane + 2 parking + trees (possibly with sidewalk/cycling path)</t>
  </si>
  <si>
    <t>Corso Consenza (Corso Giovanni Agnelli - Via Paolo Sarpi)</t>
  </si>
  <si>
    <t>Corso Consenza (Via Paolo Sarpi - Corso Unione Sovietica)</t>
  </si>
  <si>
    <t>Cv (1+2P) - trees - car lanes - trees+walking path+parking+trees - car lanes - trees - Cv (1+1P)</t>
  </si>
  <si>
    <t>Cv (1+1P) - trees - car lanes - trees+walking path+trees - car lanes - trees - Cv (1+1P)</t>
  </si>
  <si>
    <t>Corso Casale (Piazza Gran Madre di Dio - Ponte Regina Margherita)</t>
  </si>
  <si>
    <t>Corso Giulio Cesare (Piazza Derna - Via Bernardino Ramazzini)</t>
  </si>
  <si>
    <t>Corso Giulio Cesare (Via Bernardino Ramazzini - Piazzale Cornelio Tacito)</t>
  </si>
  <si>
    <t>Cv - trees - tram rails - car lanes - tram rails - trees - Cv or Cv - trees - car lanes - 2 tram rails - car lanes - trees - Cv</t>
  </si>
  <si>
    <t>Controviali on 2 sides, only with car lanes</t>
  </si>
  <si>
    <t>Controviali on 2 sides, tram rails within car lanes</t>
  </si>
  <si>
    <t>Controviali on 2 sides with tram rails within them</t>
  </si>
  <si>
    <t>Cv (1+2P) - trees - car lanes - 2 tram rails - car lanes - trees - Cv (2)</t>
  </si>
  <si>
    <t>Cv (1+2P) - trees - car lanes - 2 tram rails - car lanes - trees+bici - Cv (1+1P)</t>
  </si>
  <si>
    <t>Only car lanes</t>
  </si>
  <si>
    <t>Controviale (Cv) only on one side, only with car lanes</t>
  </si>
  <si>
    <t>% of asphalt</t>
  </si>
  <si>
    <t>% walking paths</t>
  </si>
  <si>
    <t>% cycling paths</t>
  </si>
  <si>
    <t xml:space="preserve">Whole street width (m) </t>
  </si>
  <si>
    <t>Controviale width (asphalt) (m)</t>
  </si>
  <si>
    <t>Length (m)</t>
  </si>
  <si>
    <t>Area whole street (m2)</t>
  </si>
  <si>
    <t>Area controviale (asphalt) (m2)</t>
  </si>
  <si>
    <t>Car lanes (asphalt) width (m)</t>
  </si>
  <si>
    <t>Walking path width (m)</t>
  </si>
  <si>
    <t>Cycling path width (m)</t>
  </si>
  <si>
    <t>Sidewalks (edges) width (m)</t>
  </si>
  <si>
    <t>Cv (1+2P) - trees - car lanes - trees - 2 tram rails - trees - car lanes - trees+bici - Cv (1+1P)</t>
  </si>
  <si>
    <t>Cycling paths within outer sidewalks width (m)</t>
  </si>
  <si>
    <t>Greenery width (edges) (m)</t>
  </si>
  <si>
    <t>Cv (1+bici) - trees - car lanes - trees - car lanes - trees - car lanes - trees - Cv (2+1P)</t>
  </si>
  <si>
    <t>Grass width along controviale (m)</t>
  </si>
  <si>
    <t>Grass width within the car lanes (m)</t>
  </si>
  <si>
    <t>Cv (1+2P) - trees - parking lane - car lanes - trees - car lanes - parking lane - trees - Cv (1+2P)</t>
  </si>
  <si>
    <t>% of permeable surfaces</t>
  </si>
  <si>
    <t>Permeable surface area</t>
  </si>
  <si>
    <t>Walking paths area</t>
  </si>
  <si>
    <t>Cycling paths area</t>
  </si>
  <si>
    <t>Total area</t>
  </si>
  <si>
    <t>Asphalt area</t>
  </si>
  <si>
    <t>H/W ratio</t>
  </si>
  <si>
    <t>Orientation</t>
  </si>
  <si>
    <t>Average building height</t>
  </si>
  <si>
    <t>NE-SW</t>
  </si>
  <si>
    <t>Total street width (including sidewalks)</t>
  </si>
  <si>
    <t>N-S</t>
  </si>
  <si>
    <t>E-W</t>
  </si>
  <si>
    <t>NW-SE</t>
  </si>
  <si>
    <t>only one sided canyon</t>
  </si>
  <si>
    <t>Tram rails within green areas (m)</t>
  </si>
  <si>
    <t>Tram rails within asphalt (m)</t>
  </si>
  <si>
    <t>different pavement</t>
  </si>
  <si>
    <t>Tram rails asphalt along controviali (m)</t>
  </si>
  <si>
    <t>Cv (1+2P) - trees - car lanes - trees+tram rails+trees - car lanes - trees - Cv (1+1P)</t>
  </si>
  <si>
    <t>Corso Stati Uniti</t>
  </si>
  <si>
    <t>Cv (2+1P) - trees+parking+trees - Cv (2+1P)</t>
  </si>
  <si>
    <t>Corso Racconigi (Largo Tirreno - Piazza Marmolada)</t>
  </si>
  <si>
    <t>Cv (2+2P) - trees+bici+trees - Cv (2+2P)</t>
  </si>
  <si>
    <t>Cv (1+2P) - trees+bici+trees - Cv (1+2P)</t>
  </si>
  <si>
    <t>Corso Racconigi (Piazza Marmolada - Piazza di Robilant Carlo Generale)</t>
  </si>
  <si>
    <t>Corso Racconigi (Piazza di Robilant Carlo Generale - Via Monginevro)</t>
  </si>
  <si>
    <t>Corso Racconigi (Via Monginevro - Corso Peschiera)</t>
  </si>
  <si>
    <t>Cv (1+2P) - trees+market+trees - Cv (1+2P)</t>
  </si>
  <si>
    <t>Corso Racconigi (Corso Vittorio Emanuele - Corso Francia)</t>
  </si>
  <si>
    <t>Corso Svizzera (Corso Francia - Via Bianzè)</t>
  </si>
  <si>
    <t>Corso Svizzera (Via Bianzè - Piazza Giuseppe Perotti)</t>
  </si>
  <si>
    <t>Cv (1+2P) - trees - Cv (1+2P)</t>
  </si>
  <si>
    <t>Corso Svizzera (Piazza Giuseppe Perotti - Corso Appio Claudio)</t>
  </si>
  <si>
    <t>Corso Svizzera (Corso Regina Margherita - Corso Alessandro Tassoni)</t>
  </si>
  <si>
    <t>Cv (2+1P) - trees+parking+trees - Cv (3)</t>
  </si>
  <si>
    <t>Cv (2+1P) - trees - tram rails - trees - Cv (2+1P)</t>
  </si>
  <si>
    <t>Corso Svizzera (Corso Alessandro Tassoni - Corso Umbria)</t>
  </si>
  <si>
    <t>Cv (1+1P) - parking+trees - walking path - trees+parking - Cv (1+1P)</t>
  </si>
  <si>
    <t>Corso Regio Parco (Corso Palermo - Corso Verona)</t>
  </si>
  <si>
    <t>Corso Regio Parco (Corso Verona - Via Padova)</t>
  </si>
  <si>
    <t>Cv (2+1P) - trees - Cv (2+1P)</t>
  </si>
  <si>
    <t>Corso Regio Parco (Via Padova - Corso Novara)</t>
  </si>
  <si>
    <t>Cv (2+1P) - trees - Cv (2)</t>
  </si>
  <si>
    <t>Corso Carlo e Nello Rosselli (Corso Trapani - Via Isonzo)</t>
  </si>
  <si>
    <t>Cv (2+1P) - trees+bici+trees - Cv (2+1P)</t>
  </si>
  <si>
    <t>Corso Carlo e Nello Rosselli (Via Isonzo - Via Issiglio)</t>
  </si>
  <si>
    <t>Cv (2+2P) - trees+bici+trees - Cv (2+1P)</t>
  </si>
  <si>
    <t>Corso Carlo e Nello Rosselli (Via Issiglio - Via Tolmino)</t>
  </si>
  <si>
    <t>Corso Carlo e Nello Rosselli (Via Tolmino - Corso Mediterraneo)</t>
  </si>
  <si>
    <t>Cv (1+2P) - trees+bici - parking lane+car lanes+parking lane</t>
  </si>
  <si>
    <t>Cv (1+2P) - bici+park+bici - Cv (1+2P)</t>
  </si>
  <si>
    <t>Corso Taranto (Piazza Derna - Via Saverio Mercadante)</t>
  </si>
  <si>
    <t>Cv (3) - bici+park+bici - Cv (2+1P)</t>
  </si>
  <si>
    <t>Corso Taranto (Via Saverio Mercadante - Via Arcangelo Corelli)</t>
  </si>
  <si>
    <t>Corso Taranto (Via Arcangelo Corelli - Via Giovenale Ancina)</t>
  </si>
  <si>
    <t>Cv (1+2P) - bici+trees+parking+walking path+parking+trees+bici - Cv (1+2P)</t>
  </si>
  <si>
    <t>Cv (1+2P) - bici+trees+market+trees+bici - Cv (1+2P)</t>
  </si>
  <si>
    <t>Corso Taranto (Via Giovenale Ancina - Piazza Sofia)</t>
  </si>
  <si>
    <t>Corso Bernardino Telesio</t>
  </si>
  <si>
    <t>Corso Monte Cucco</t>
  </si>
  <si>
    <t>Piazza Tancredi Galimberti</t>
  </si>
  <si>
    <t>Cv (1+2P) - trees - parking lane+car lanes+parking lane - trees - Cv (1+2P)</t>
  </si>
  <si>
    <t>Cv (1+2P) - trees - parking lane+car lanes+parking lane</t>
  </si>
  <si>
    <t xml:space="preserve">Cv (2+2P) - trees+walking path - parking lane+car lanes - trees - car lanes+parking lane - walking path+trees - Cv (2+2P) </t>
  </si>
  <si>
    <t>Corso Ciriè</t>
  </si>
  <si>
    <t>Corso Gaetano Salvemini (Via A. Volta - Via Edoardo Rubino)</t>
  </si>
  <si>
    <t>Cv - trees - asphalt area - trees - Cv</t>
  </si>
  <si>
    <t>Cv - trees - pedestrian/cycling/park area - trees - Cv</t>
  </si>
  <si>
    <t>Controviali on 2 sides with apshalt areas</t>
  </si>
  <si>
    <t>Controviali on 2 sides with pedestrian/cycling/park areas</t>
  </si>
  <si>
    <t>Corso Monte Grappa (Corso Francia - Via Giacinto Pacchiotti)</t>
  </si>
  <si>
    <t>Corso Monte Grappa (Via Giacinto Pacchiotti - Via Paolo Boselli)</t>
  </si>
  <si>
    <t>Cv (2) - trees+bici+trees+walking path+trees - Cv (2+2P)</t>
  </si>
  <si>
    <t>Corso Filippo Bruneleschi (Corso Monte Cucco - Via Monginevro)</t>
  </si>
  <si>
    <t>Cv (2+1P) - trees+bici+trees+walking path+trees - Cv (2+2P)</t>
  </si>
  <si>
    <t>Corso Filippo Bruneleschi (Via Monginevro - Via Tofane)</t>
  </si>
  <si>
    <t>Cv (1+2P) - trees+bici+trees+walking path+trees - Cv (2+2P)</t>
  </si>
  <si>
    <t>Corso Filippo Bruneleschi (Via Tofane - Via Bardonecchia)</t>
  </si>
  <si>
    <t>Cv (1+2P) - trees+market+trees - Cv (2+1P)</t>
  </si>
  <si>
    <t>Corso Filippo Bruneleschi (Via Bardonecchia - Corso Francia)</t>
  </si>
  <si>
    <t>Cv (1+2P) - trees+bici+trees+walking path+trees - Cv (1+2P)</t>
  </si>
  <si>
    <t>Cv (2+2P) - trees+bici+walking path - parking - walking path+trees - Cv (2+2P)</t>
  </si>
  <si>
    <t>Corso Lucio Quinzio Cincinnato (Corso Molise - Via Val della Torre)</t>
  </si>
  <si>
    <t>Cv (1+2P) - market - Cv (1+2P)</t>
  </si>
  <si>
    <t>Corso Lucio Quinzio Cincinnato (Via Val della Torre - Corso Toscana)</t>
  </si>
  <si>
    <t>Cv (2+1P) - parking+trees+walking path+trees+parking - Cv (2+1P)</t>
  </si>
  <si>
    <t>Corso Lucio Quinzio Cincinnato (Corso Toscana - Strada Altessano)</t>
  </si>
  <si>
    <t>Cv (2+2P) - trees+bici+trees+walking path+trees - Cv (2+2P)</t>
  </si>
  <si>
    <t>Corso Lucio Quinzio Cincinnato (Strada Altessano - Piazza Giuseppe Manno)</t>
  </si>
  <si>
    <t>Cv (2+2P) - trees+sidewalk - car lanes - trees - car lanes</t>
  </si>
  <si>
    <t>Via Andrea Sansovino (Piazza Cirene - Corso Molise)</t>
  </si>
  <si>
    <t>Cv (1+2P) - trees+walking path+trees - Cv (1+2P)</t>
  </si>
  <si>
    <t>Via Catania (Via Parma - Via Carlo Michele Buscalioni)</t>
  </si>
  <si>
    <t>Cv (1+2P) - trees - parking - bici - walking path - trees - Cv (1+2P)</t>
  </si>
  <si>
    <t>Cv (2) - trees+walking path+trees - Cv (2)</t>
  </si>
  <si>
    <t xml:space="preserve">trees+parking - Cv (2) - trees - car lanes </t>
  </si>
  <si>
    <t>Corso Lione (Via Francesco Millio - Via Bobbio)</t>
  </si>
  <si>
    <t>Corso Racconigi (Corso Peschiera - Corso Vittorio Emanuele II)</t>
  </si>
  <si>
    <t>trees+parking - Cv (3) - trees - Cv (2+1P)</t>
  </si>
  <si>
    <t>Corso Svizzera (Via Giovanni Battista Gardoncini - Corso Regina Margherita)</t>
  </si>
  <si>
    <t>Parking with permeable surface width (m)</t>
  </si>
  <si>
    <t>Corso Corsica (Via Pier Domenico Olivero - Via Asunción)</t>
  </si>
  <si>
    <t>Cv (2+1P) - parking+trees+bici+trees - Cv (2+2P)</t>
  </si>
  <si>
    <t>Cv (2+1P) - parking+trees+bici+trees+parking - Cv (2+1P)</t>
  </si>
  <si>
    <t>Cv (1+2P) - trees - walking path - trees - Cv (1+2P)</t>
  </si>
  <si>
    <t>Corso Guglielmo Marconi (Via Nizza - Via Madama Cristina)</t>
  </si>
  <si>
    <t>Corso Guglielmo Marconi (Via Madama Cristina - Corso Massimo d'Azeglio)</t>
  </si>
  <si>
    <t>Other asphalt surfaces for cars width (parking, islands) (m)</t>
  </si>
  <si>
    <t>Clustering</t>
  </si>
  <si>
    <t>Cv (1+2P) - trees+market+trees - Cv (1+1P)</t>
  </si>
  <si>
    <t>Clusters</t>
  </si>
  <si>
    <t>Central area for hard mobility</t>
  </si>
  <si>
    <t>Central area for soft mobility</t>
  </si>
  <si>
    <t>Cv (1+2P) - sidewalk+trees - tram rails - car lanes - tram rails - trees+sidewalk/bici - Cv (1+1P)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</si>
</sst>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6C7AA1"/>
        <bgColor indexed="64"/>
      </patternFill>
    </fill>
    <fill>
      <patternFill patternType="solid">
        <fgColor rgb="FFE8D695"/>
        <bgColor indexed="64"/>
      </patternFill>
    </fill>
    <fill>
      <patternFill patternType="solid">
        <fgColor rgb="FFF5CAC2"/>
        <bgColor indexed="64"/>
      </patternFill>
    </fill>
    <fill>
      <patternFill patternType="solid">
        <fgColor rgb="FFB0BF90"/>
        <bgColor indexed="64"/>
      </patternFill>
    </fill>
    <fill>
      <patternFill patternType="solid">
        <fgColor rgb="FFF4BC60"/>
        <bgColor indexed="64"/>
      </patternFill>
    </fill>
    <fill>
      <patternFill patternType="solid">
        <fgColor rgb="FFABD7CE"/>
        <bgColor indexed="64"/>
      </patternFill>
    </fill>
    <fill>
      <patternFill patternType="solid">
        <fgColor rgb="FFDBE8D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Fill="1"/>
    <xf numFmtId="0" fontId="1" fillId="0" borderId="0" xfId="0" applyFont="1" applyFill="1"/>
    <xf numFmtId="0" fontId="0" fillId="2" borderId="0" xfId="0" applyFill="1"/>
    <xf numFmtId="0" fontId="1" fillId="2" borderId="0" xfId="0" applyFont="1" applyFill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/>
    <xf numFmtId="164" fontId="0" fillId="0" borderId="0" xfId="0" applyNumberFormat="1" applyFill="1" applyAlignment="1">
      <alignment horizontal="left"/>
    </xf>
    <xf numFmtId="164" fontId="1" fillId="0" borderId="0" xfId="0" applyNumberFormat="1" applyFont="1" applyFill="1" applyAlignment="1">
      <alignment horizontal="left"/>
    </xf>
    <xf numFmtId="164" fontId="0" fillId="3" borderId="0" xfId="0" applyNumberFormat="1" applyFill="1" applyAlignment="1">
      <alignment horizontal="left"/>
    </xf>
    <xf numFmtId="9" fontId="0" fillId="0" borderId="0" xfId="1" applyFont="1" applyAlignment="1">
      <alignment horizontal="left"/>
    </xf>
    <xf numFmtId="0" fontId="0" fillId="0" borderId="0" xfId="0" applyAlignment="1"/>
    <xf numFmtId="164" fontId="0" fillId="4" borderId="0" xfId="0" applyNumberFormat="1" applyFill="1" applyAlignment="1">
      <alignment horizontal="left"/>
    </xf>
    <xf numFmtId="0" fontId="0" fillId="0" borderId="0" xfId="0" applyAlignment="1">
      <alignment horizontal="center"/>
    </xf>
    <xf numFmtId="0" fontId="0" fillId="4" borderId="0" xfId="0" applyFill="1"/>
    <xf numFmtId="164" fontId="0" fillId="0" borderId="0" xfId="0" applyNumberFormat="1" applyFill="1" applyAlignment="1">
      <alignment horizontal="right"/>
    </xf>
    <xf numFmtId="9" fontId="0" fillId="0" borderId="0" xfId="1" applyFont="1" applyFill="1" applyAlignment="1">
      <alignment horizontal="left"/>
    </xf>
    <xf numFmtId="164" fontId="0" fillId="0" borderId="0" xfId="0" applyNumberFormat="1" applyFill="1"/>
    <xf numFmtId="9" fontId="1" fillId="0" borderId="0" xfId="1" applyFont="1" applyFill="1" applyAlignment="1">
      <alignment horizontal="left"/>
    </xf>
    <xf numFmtId="164" fontId="1" fillId="0" borderId="0" xfId="0" applyNumberFormat="1" applyFont="1" applyFill="1"/>
    <xf numFmtId="2" fontId="1" fillId="0" borderId="0" xfId="0" applyNumberFormat="1" applyFont="1" applyFill="1" applyAlignment="1">
      <alignment horizontal="left"/>
    </xf>
    <xf numFmtId="2" fontId="0" fillId="0" borderId="0" xfId="0" applyNumberFormat="1" applyFill="1" applyAlignment="1">
      <alignment horizontal="left"/>
    </xf>
    <xf numFmtId="0" fontId="0" fillId="0" borderId="0" xfId="0" applyFill="1" applyAlignment="1">
      <alignment horizontal="left"/>
    </xf>
    <xf numFmtId="165" fontId="0" fillId="0" borderId="0" xfId="1" applyNumberFormat="1" applyFont="1" applyFill="1" applyAlignment="1">
      <alignment horizontal="left"/>
    </xf>
    <xf numFmtId="165" fontId="1" fillId="0" borderId="0" xfId="1" applyNumberFormat="1" applyFont="1" applyFill="1" applyAlignment="1">
      <alignment horizontal="left"/>
    </xf>
    <xf numFmtId="165" fontId="0" fillId="0" borderId="0" xfId="1" applyNumberFormat="1" applyFont="1" applyAlignment="1">
      <alignment horizontal="left"/>
    </xf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1" fillId="5" borderId="0" xfId="0" applyFont="1" applyFill="1"/>
    <xf numFmtId="165" fontId="0" fillId="0" borderId="0" xfId="1" applyNumberFormat="1" applyFont="1"/>
    <xf numFmtId="10" fontId="0" fillId="0" borderId="0" xfId="1" applyNumberFormat="1" applyFont="1"/>
    <xf numFmtId="165" fontId="0" fillId="0" borderId="0" xfId="0" applyNumberFormat="1"/>
    <xf numFmtId="0" fontId="0" fillId="11" borderId="0" xfId="0" applyFill="1"/>
    <xf numFmtId="10" fontId="0" fillId="0" borderId="0" xfId="1" applyNumberFormat="1" applyFont="1" applyFill="1"/>
    <xf numFmtId="10" fontId="1" fillId="0" borderId="0" xfId="1" applyNumberFormat="1" applyFont="1" applyFill="1"/>
    <xf numFmtId="0" fontId="0" fillId="0" borderId="0" xfId="0" applyFill="1" applyAlignment="1">
      <alignment horizontal="center"/>
    </xf>
    <xf numFmtId="165" fontId="0" fillId="0" borderId="0" xfId="1" applyNumberFormat="1" applyFont="1" applyFill="1"/>
    <xf numFmtId="165" fontId="1" fillId="0" borderId="0" xfId="1" applyNumberFormat="1" applyFont="1" applyFill="1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10" fontId="1" fillId="0" borderId="0" xfId="1" applyNumberFormat="1" applyFont="1" applyFill="1" applyAlignment="1">
      <alignment horizontal="left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164" fontId="0" fillId="0" borderId="0" xfId="0" applyNumberFormat="1" applyFill="1" applyAlignment="1">
      <alignment horizontal="center"/>
    </xf>
    <xf numFmtId="0" fontId="0" fillId="3" borderId="0" xfId="0" applyFill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DBE8DE"/>
      <color rgb="FF6C7AA1"/>
      <color rgb="FFE8D695"/>
      <color rgb="FFF5CAC2"/>
      <color rgb="FFB0BF90"/>
      <color rgb="FFF4BC60"/>
      <color rgb="FFABD7CE"/>
      <color rgb="FF88B3AC"/>
      <color rgb="FF818E9E"/>
      <color rgb="FF246A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17"/>
  <sheetViews>
    <sheetView tabSelected="1" zoomScale="80" zoomScaleNormal="80" workbookViewId="0">
      <pane ySplit="1" topLeftCell="A166" activePane="bottomLeft" state="frozen"/>
      <selection pane="bottomLeft" activeCell="AN178" sqref="AN178:AW182"/>
    </sheetView>
  </sheetViews>
  <sheetFormatPr defaultRowHeight="14.4" x14ac:dyDescent="0.3"/>
  <cols>
    <col min="1" max="1" width="9.5546875" bestFit="1" customWidth="1"/>
    <col min="2" max="2" width="2.88671875" customWidth="1"/>
    <col min="3" max="3" width="12.77734375" bestFit="1" customWidth="1"/>
    <col min="4" max="4" width="2.5546875" customWidth="1"/>
    <col min="5" max="5" width="10.109375" customWidth="1"/>
    <col min="6" max="6" width="9.33203125" customWidth="1"/>
    <col min="7" max="7" width="107.88671875" style="2" bestFit="1" customWidth="1"/>
    <col min="8" max="8" width="82.77734375" bestFit="1" customWidth="1"/>
    <col min="9" max="9" width="11.21875" bestFit="1" customWidth="1"/>
    <col min="10" max="10" width="33.44140625" customWidth="1"/>
    <col min="11" max="11" width="35.6640625" bestFit="1" customWidth="1"/>
    <col min="12" max="12" width="9.77734375" style="1" bestFit="1" customWidth="1"/>
    <col min="13" max="13" width="21.88671875" bestFit="1" customWidth="1"/>
    <col min="14" max="14" width="14.6640625" customWidth="1"/>
    <col min="15" max="15" width="14.5546875" customWidth="1"/>
    <col min="16" max="16" width="36.88671875" bestFit="1" customWidth="1"/>
    <col min="17" max="17" width="10" bestFit="1" customWidth="1"/>
    <col min="18" max="18" width="20.6640625" customWidth="1"/>
    <col min="19" max="19" width="13.5546875" customWidth="1"/>
    <col min="20" max="20" width="14.44140625" customWidth="1"/>
    <col min="21" max="21" width="26.88671875" bestFit="1" customWidth="1"/>
    <col min="22" max="22" width="26.88671875" customWidth="1"/>
    <col min="23" max="23" width="25.5546875" customWidth="1"/>
    <col min="24" max="24" width="26.109375" customWidth="1"/>
    <col min="25" max="25" width="11.6640625" style="1" bestFit="1" customWidth="1"/>
    <col min="26" max="26" width="15.33203125" style="1" customWidth="1"/>
    <col min="27" max="27" width="18.44140625" customWidth="1"/>
    <col min="28" max="28" width="18.5546875" customWidth="1"/>
    <col min="29" max="29" width="16.33203125" customWidth="1"/>
    <col min="30" max="30" width="14.5546875" customWidth="1"/>
    <col min="31" max="31" width="15.33203125" customWidth="1"/>
    <col min="32" max="32" width="15.6640625" customWidth="1"/>
    <col min="33" max="33" width="32.33203125" bestFit="1" customWidth="1"/>
    <col min="34" max="34" width="22" bestFit="1" customWidth="1"/>
    <col min="35" max="35" width="22.6640625" style="2" bestFit="1" customWidth="1"/>
    <col min="36" max="36" width="12" customWidth="1"/>
    <col min="37" max="37" width="11.33203125" customWidth="1"/>
    <col min="38" max="38" width="18.33203125" style="5" bestFit="1" customWidth="1"/>
    <col min="39" max="39" width="15.33203125" customWidth="1"/>
    <col min="40" max="40" width="11.21875" customWidth="1"/>
    <col min="41" max="41" width="12.33203125" customWidth="1"/>
    <col min="42" max="42" width="17.44140625" bestFit="1" customWidth="1"/>
    <col min="43" max="43" width="14.6640625" bestFit="1" customWidth="1"/>
    <col min="44" max="44" width="13.5546875" style="5" customWidth="1"/>
    <col min="45" max="45" width="14.21875" customWidth="1"/>
    <col min="46" max="46" width="21.5546875" customWidth="1"/>
    <col min="47" max="47" width="20.21875" customWidth="1"/>
    <col min="48" max="48" width="12.5546875" customWidth="1"/>
    <col min="49" max="49" width="12.6640625" customWidth="1"/>
    <col min="51" max="51" width="11.21875" bestFit="1" customWidth="1"/>
    <col min="52" max="52" width="21.88671875" bestFit="1" customWidth="1"/>
  </cols>
  <sheetData>
    <row r="1" spans="1:49" ht="15.6" customHeight="1" x14ac:dyDescent="0.3">
      <c r="A1" t="s">
        <v>359</v>
      </c>
      <c r="C1" t="s">
        <v>204</v>
      </c>
      <c r="D1" s="3"/>
      <c r="E1" s="47" t="s">
        <v>205</v>
      </c>
      <c r="F1" s="47"/>
      <c r="G1" s="2" t="s">
        <v>203</v>
      </c>
      <c r="H1" t="s">
        <v>0</v>
      </c>
      <c r="I1" t="s">
        <v>257</v>
      </c>
      <c r="J1" t="s">
        <v>258</v>
      </c>
      <c r="K1" t="s">
        <v>260</v>
      </c>
      <c r="L1" s="1" t="s">
        <v>256</v>
      </c>
      <c r="M1" t="s">
        <v>234</v>
      </c>
      <c r="N1" s="47" t="s">
        <v>235</v>
      </c>
      <c r="O1" s="47"/>
      <c r="P1" s="14" t="s">
        <v>268</v>
      </c>
      <c r="Q1" t="s">
        <v>236</v>
      </c>
      <c r="R1" t="s">
        <v>237</v>
      </c>
      <c r="S1" s="47" t="s">
        <v>238</v>
      </c>
      <c r="T1" s="47"/>
      <c r="U1" t="s">
        <v>239</v>
      </c>
      <c r="V1" t="s">
        <v>266</v>
      </c>
      <c r="W1" s="47" t="s">
        <v>358</v>
      </c>
      <c r="X1" s="47"/>
      <c r="Y1" s="40" t="s">
        <v>255</v>
      </c>
      <c r="Z1" s="1" t="s">
        <v>231</v>
      </c>
      <c r="AA1" s="47" t="s">
        <v>351</v>
      </c>
      <c r="AB1" s="47"/>
      <c r="AC1" s="48" t="s">
        <v>247</v>
      </c>
      <c r="AD1" s="48"/>
      <c r="AE1" s="48" t="s">
        <v>265</v>
      </c>
      <c r="AF1" s="48"/>
      <c r="AG1" s="5" t="s">
        <v>248</v>
      </c>
      <c r="AH1" s="5" t="s">
        <v>251</v>
      </c>
      <c r="AI1" s="2" t="s">
        <v>250</v>
      </c>
      <c r="AJ1" s="47" t="s">
        <v>240</v>
      </c>
      <c r="AK1" s="47"/>
      <c r="AL1" s="12" t="s">
        <v>252</v>
      </c>
      <c r="AM1" t="s">
        <v>232</v>
      </c>
      <c r="AN1" s="47" t="s">
        <v>241</v>
      </c>
      <c r="AO1" s="47"/>
      <c r="AP1" s="5" t="s">
        <v>253</v>
      </c>
      <c r="AQ1" t="s">
        <v>233</v>
      </c>
      <c r="AR1" s="47" t="s">
        <v>242</v>
      </c>
      <c r="AS1" s="47"/>
      <c r="AT1" s="47" t="s">
        <v>244</v>
      </c>
      <c r="AU1" s="47"/>
      <c r="AV1" s="47" t="s">
        <v>245</v>
      </c>
      <c r="AW1" s="47"/>
    </row>
    <row r="2" spans="1:49" x14ac:dyDescent="0.3">
      <c r="A2" s="27"/>
      <c r="B2" s="3"/>
      <c r="C2" s="29"/>
      <c r="D2" s="3"/>
      <c r="E2" s="27"/>
      <c r="F2" s="28"/>
      <c r="G2" s="2" t="s">
        <v>243</v>
      </c>
      <c r="H2" t="s">
        <v>177</v>
      </c>
      <c r="I2" t="s">
        <v>259</v>
      </c>
      <c r="J2" s="6">
        <v>16.399999999999999</v>
      </c>
      <c r="K2" s="6">
        <f t="shared" ref="K2:K34" si="0">M2+AR2+AS2+AT2+AU2+AV2+AW2</f>
        <v>55.8</v>
      </c>
      <c r="L2" s="21">
        <f>J2/K2</f>
        <v>0.29390681003584229</v>
      </c>
      <c r="M2" s="6">
        <f>N2+O2+P2+U2+V2+W2+X2+AA2+AB2+AC2+AD2+AE2+AG2+AJ2+AK2+AN2+AO2</f>
        <v>47.8</v>
      </c>
      <c r="N2" s="6">
        <v>7.2</v>
      </c>
      <c r="O2" s="6">
        <v>6.3</v>
      </c>
      <c r="P2" s="6"/>
      <c r="Q2" s="6">
        <v>1417.4</v>
      </c>
      <c r="R2" s="6">
        <f t="shared" ref="R2:R34" si="1">M2*Q2</f>
        <v>67751.72</v>
      </c>
      <c r="S2" s="6">
        <f>N2*Q2</f>
        <v>10205.280000000001</v>
      </c>
      <c r="T2" s="6">
        <f>O2*Q2</f>
        <v>8929.6200000000008</v>
      </c>
      <c r="U2" s="6">
        <v>17.899999999999999</v>
      </c>
      <c r="V2" s="6"/>
      <c r="W2" s="6"/>
      <c r="X2" s="6"/>
      <c r="Y2" s="8">
        <f>(N2+O2+U2+W2+X2+V2+P2)*Q2</f>
        <v>44506.36</v>
      </c>
      <c r="Z2" s="17">
        <f>(N2+O2+P2+U2+V2+W2+X2)/M2</f>
        <v>0.65690376569037656</v>
      </c>
      <c r="AA2" s="6"/>
      <c r="AB2" s="6"/>
      <c r="AC2" s="6">
        <v>2.5</v>
      </c>
      <c r="AD2" s="6">
        <v>1.3</v>
      </c>
      <c r="AE2" s="46">
        <v>8</v>
      </c>
      <c r="AF2" s="46"/>
      <c r="AG2" s="8">
        <v>3</v>
      </c>
      <c r="AH2" s="8">
        <f>(AA2+AB2+AC2+AD2+AG2+AE2+AF2)*Q2</f>
        <v>20977.520000000004</v>
      </c>
      <c r="AI2" s="19">
        <f t="shared" ref="AI2:AI4" si="2">(AA2+AB2+AC2+AD2+AE2+AF2+AG2)/M2</f>
        <v>0.30962343096234313</v>
      </c>
      <c r="AJ2" s="6"/>
      <c r="AL2" s="5">
        <f t="shared" ref="AL2:AL34" si="3">(AJ2+AK2)*Q2</f>
        <v>0</v>
      </c>
      <c r="AM2" s="11">
        <f>(AJ2+AK2)/M2</f>
        <v>0</v>
      </c>
      <c r="AO2" s="6">
        <v>1.6</v>
      </c>
      <c r="AP2" s="6">
        <f t="shared" ref="AP2:AP34" si="4">(AN2+AO2)*Q2</f>
        <v>2267.84</v>
      </c>
      <c r="AQ2" s="11">
        <f>(AN2+AO2)/M2</f>
        <v>3.3472803347280339E-2</v>
      </c>
      <c r="AR2" s="6">
        <v>4</v>
      </c>
      <c r="AS2" s="6">
        <v>2.5</v>
      </c>
      <c r="AT2" s="6"/>
      <c r="AU2" s="6">
        <v>1.5</v>
      </c>
      <c r="AV2" s="6"/>
      <c r="AW2" s="6"/>
    </row>
    <row r="3" spans="1:49" x14ac:dyDescent="0.3">
      <c r="A3" s="27"/>
      <c r="B3" s="3"/>
      <c r="C3" s="29"/>
      <c r="D3" s="3"/>
      <c r="E3" s="27"/>
      <c r="F3" s="27"/>
      <c r="G3" s="2" t="s">
        <v>16</v>
      </c>
      <c r="H3" t="s">
        <v>1</v>
      </c>
      <c r="I3" t="s">
        <v>259</v>
      </c>
      <c r="J3" s="6">
        <v>19.5</v>
      </c>
      <c r="K3" s="6">
        <f t="shared" si="0"/>
        <v>52.9</v>
      </c>
      <c r="L3" s="22">
        <f t="shared" ref="L3:L67" si="5">J3/K3</f>
        <v>0.36862003780718339</v>
      </c>
      <c r="M3" s="6">
        <f>N3+O3+P3+U3+V3+W3+X3+AA3+AB3+AC3+AD3+AE3+AF3+AG3+AJ3+AK3+AN3+AO3</f>
        <v>48.9</v>
      </c>
      <c r="N3" s="6">
        <v>10.4</v>
      </c>
      <c r="O3" s="6">
        <v>12.9</v>
      </c>
      <c r="P3" s="6"/>
      <c r="Q3" s="6">
        <v>760</v>
      </c>
      <c r="R3" s="6">
        <f t="shared" si="1"/>
        <v>37164</v>
      </c>
      <c r="S3" s="6">
        <f t="shared" ref="S3:S13" si="6">N3*Q3</f>
        <v>7904</v>
      </c>
      <c r="T3" s="6">
        <f t="shared" ref="T3:T13" si="7">O3*Q3</f>
        <v>9804</v>
      </c>
      <c r="U3" s="6">
        <v>9.6999999999999993</v>
      </c>
      <c r="V3" s="6"/>
      <c r="W3" s="6"/>
      <c r="X3" s="6"/>
      <c r="Y3" s="8">
        <f t="shared" ref="Y3:Y67" si="8">(N3+O3+U3+W3+X3+V3+P3)*Q3</f>
        <v>25080</v>
      </c>
      <c r="Z3" s="17">
        <f t="shared" ref="Z3:Z67" si="9">(N3+O3+P3+U3+V3+W3+X3)/M3</f>
        <v>0.67484662576687116</v>
      </c>
      <c r="AA3" s="6"/>
      <c r="AB3" s="6"/>
      <c r="AC3" s="8">
        <v>3.1</v>
      </c>
      <c r="AD3" s="8">
        <v>3</v>
      </c>
      <c r="AE3" s="8">
        <v>2.5</v>
      </c>
      <c r="AF3" s="8">
        <v>2.5</v>
      </c>
      <c r="AG3" s="6"/>
      <c r="AH3" s="8">
        <f t="shared" ref="AH3:AH65" si="10">(AA3+AB3+AC3+AD3+AG3+AE3+AF3)*Q3</f>
        <v>8436</v>
      </c>
      <c r="AI3" s="19">
        <f t="shared" si="2"/>
        <v>0.22699386503067484</v>
      </c>
      <c r="AJ3" s="6">
        <v>0.9</v>
      </c>
      <c r="AK3" s="6">
        <v>1.9</v>
      </c>
      <c r="AL3" s="5">
        <f t="shared" si="3"/>
        <v>2128</v>
      </c>
      <c r="AM3" s="11">
        <f t="shared" ref="AM3:AM67" si="11">(AJ3+AK3)/M3</f>
        <v>5.7259713701431493E-2</v>
      </c>
      <c r="AN3" s="6"/>
      <c r="AO3" s="6">
        <v>2</v>
      </c>
      <c r="AP3" s="6">
        <f t="shared" si="4"/>
        <v>1520</v>
      </c>
      <c r="AQ3" s="11">
        <f t="shared" ref="AQ3:AQ67" si="12">(AN3+AO3)/M3</f>
        <v>4.0899795501022497E-2</v>
      </c>
      <c r="AR3" s="6">
        <v>4</v>
      </c>
      <c r="AS3" s="6"/>
      <c r="AT3" s="6"/>
      <c r="AU3" s="6"/>
      <c r="AV3" s="6"/>
      <c r="AW3" s="6"/>
    </row>
    <row r="4" spans="1:49" x14ac:dyDescent="0.3">
      <c r="A4" s="27"/>
      <c r="B4" s="3"/>
      <c r="C4" s="30"/>
      <c r="D4" s="3"/>
      <c r="E4" s="27"/>
      <c r="F4" s="28"/>
      <c r="G4" s="2" t="s">
        <v>18</v>
      </c>
      <c r="H4" t="s">
        <v>178</v>
      </c>
      <c r="I4" t="s">
        <v>259</v>
      </c>
      <c r="J4" s="6">
        <v>19.2</v>
      </c>
      <c r="K4" s="6">
        <f t="shared" si="0"/>
        <v>55.599999999999994</v>
      </c>
      <c r="L4" s="22">
        <f t="shared" si="5"/>
        <v>0.34532374100719426</v>
      </c>
      <c r="M4" s="6">
        <f t="shared" ref="M4:M68" si="13">N4+O4+P4+U4+V4+W4+X4+AA4+AB4+AC4+AD4+AE4+AF4+AG4+AJ4+AK4+AN4+AO4</f>
        <v>51.699999999999996</v>
      </c>
      <c r="N4" s="6">
        <v>11.7</v>
      </c>
      <c r="O4" s="6">
        <v>12.9</v>
      </c>
      <c r="P4" s="6"/>
      <c r="Q4" s="6">
        <v>290</v>
      </c>
      <c r="R4" s="6">
        <f t="shared" si="1"/>
        <v>14992.999999999998</v>
      </c>
      <c r="S4" s="6">
        <f t="shared" si="6"/>
        <v>3393</v>
      </c>
      <c r="T4" s="6">
        <f t="shared" si="7"/>
        <v>3741</v>
      </c>
      <c r="U4" s="6">
        <v>10.9</v>
      </c>
      <c r="V4" s="6"/>
      <c r="W4" s="6"/>
      <c r="X4" s="5">
        <v>2.5</v>
      </c>
      <c r="Y4" s="8">
        <f t="shared" si="8"/>
        <v>11020</v>
      </c>
      <c r="Z4" s="17">
        <f t="shared" si="9"/>
        <v>0.73500967117988403</v>
      </c>
      <c r="AA4" s="6"/>
      <c r="AB4" s="6"/>
      <c r="AC4" s="8">
        <v>2.9</v>
      </c>
      <c r="AD4" s="8">
        <v>3</v>
      </c>
      <c r="AE4" s="8">
        <v>2.5</v>
      </c>
      <c r="AF4" s="8">
        <v>2.5</v>
      </c>
      <c r="AG4" s="6"/>
      <c r="AH4" s="8">
        <f t="shared" si="10"/>
        <v>3161</v>
      </c>
      <c r="AI4" s="19">
        <f t="shared" si="2"/>
        <v>0.21083172147001936</v>
      </c>
      <c r="AJ4" s="6">
        <v>1.3</v>
      </c>
      <c r="AK4" s="6">
        <v>1.5</v>
      </c>
      <c r="AL4" s="5">
        <f t="shared" si="3"/>
        <v>812</v>
      </c>
      <c r="AM4" s="11">
        <f t="shared" si="11"/>
        <v>5.4158607350096713E-2</v>
      </c>
      <c r="AN4" s="6"/>
      <c r="AO4" s="6"/>
      <c r="AP4" s="6">
        <f t="shared" si="4"/>
        <v>0</v>
      </c>
      <c r="AQ4" s="11">
        <f t="shared" si="12"/>
        <v>0</v>
      </c>
      <c r="AR4" s="6">
        <v>3.9</v>
      </c>
      <c r="AS4" s="6"/>
      <c r="AT4" s="6"/>
      <c r="AU4" s="6"/>
      <c r="AV4" s="6"/>
      <c r="AW4" s="6"/>
    </row>
    <row r="5" spans="1:49" x14ac:dyDescent="0.3">
      <c r="A5" s="27"/>
      <c r="B5" s="3"/>
      <c r="C5" s="29"/>
      <c r="D5" s="3"/>
      <c r="E5" s="27"/>
      <c r="F5" s="28"/>
      <c r="G5" s="2" t="s">
        <v>364</v>
      </c>
      <c r="H5" s="37" t="s">
        <v>2</v>
      </c>
      <c r="I5" t="s">
        <v>259</v>
      </c>
      <c r="J5" s="13">
        <v>10.1</v>
      </c>
      <c r="K5" s="6">
        <f>M5+AR5+AS5+AT5+AU5+AV5+AW5</f>
        <v>71.099999999999994</v>
      </c>
      <c r="L5" s="22">
        <f t="shared" si="5"/>
        <v>0.1420534458509142</v>
      </c>
      <c r="M5" s="6">
        <f t="shared" si="13"/>
        <v>52.9</v>
      </c>
      <c r="N5" s="6">
        <v>13.5</v>
      </c>
      <c r="O5" s="6">
        <v>8.8000000000000007</v>
      </c>
      <c r="P5" s="6"/>
      <c r="Q5" s="6">
        <v>919.3</v>
      </c>
      <c r="R5" s="6">
        <f t="shared" si="1"/>
        <v>48630.969999999994</v>
      </c>
      <c r="S5" s="6">
        <f t="shared" si="6"/>
        <v>12410.55</v>
      </c>
      <c r="T5" s="6">
        <f t="shared" si="7"/>
        <v>8089.84</v>
      </c>
      <c r="U5" s="6">
        <v>10.1</v>
      </c>
      <c r="V5" s="6">
        <v>5</v>
      </c>
      <c r="W5" s="6"/>
      <c r="X5" s="6"/>
      <c r="Y5" s="8">
        <f t="shared" si="8"/>
        <v>34381.82</v>
      </c>
      <c r="Z5" s="17">
        <f t="shared" si="9"/>
        <v>0.70699432892249525</v>
      </c>
      <c r="AA5" s="6"/>
      <c r="AB5" s="6"/>
      <c r="AC5" s="8">
        <v>2.9</v>
      </c>
      <c r="AD5" s="8">
        <v>7.1</v>
      </c>
      <c r="AE5" s="8"/>
      <c r="AF5" s="8"/>
      <c r="AG5" s="6"/>
      <c r="AH5" s="8">
        <f t="shared" si="10"/>
        <v>9193</v>
      </c>
      <c r="AI5" s="19">
        <f>(AA5+AB5+AC5+AD5+AE5+AF5+AG5)/M5</f>
        <v>0.1890359168241966</v>
      </c>
      <c r="AJ5" s="6">
        <v>1.5</v>
      </c>
      <c r="AK5" s="6">
        <v>2.5</v>
      </c>
      <c r="AL5" s="5">
        <f t="shared" si="3"/>
        <v>3677.2</v>
      </c>
      <c r="AM5" s="11">
        <f t="shared" si="11"/>
        <v>7.5614366729678639E-2</v>
      </c>
      <c r="AN5" s="6"/>
      <c r="AO5" s="6">
        <v>1.5</v>
      </c>
      <c r="AP5" s="6">
        <f t="shared" si="4"/>
        <v>1378.9499999999998</v>
      </c>
      <c r="AQ5" s="11">
        <f t="shared" si="12"/>
        <v>2.835538752362949E-2</v>
      </c>
      <c r="AR5" s="6">
        <v>3</v>
      </c>
      <c r="AS5" s="6">
        <v>3.3</v>
      </c>
      <c r="AT5" s="6"/>
      <c r="AU5" s="6"/>
      <c r="AV5" s="6"/>
      <c r="AW5" s="6">
        <v>11.9</v>
      </c>
    </row>
    <row r="6" spans="1:49" x14ac:dyDescent="0.3">
      <c r="A6" s="27"/>
      <c r="B6" s="3"/>
      <c r="C6" s="30"/>
      <c r="D6" s="3"/>
      <c r="E6" s="27"/>
      <c r="F6" s="28"/>
      <c r="G6" s="2" t="s">
        <v>17</v>
      </c>
      <c r="H6" t="s">
        <v>179</v>
      </c>
      <c r="I6" t="s">
        <v>259</v>
      </c>
      <c r="J6" s="6">
        <v>20.6</v>
      </c>
      <c r="K6" s="6">
        <f t="shared" si="0"/>
        <v>55.4</v>
      </c>
      <c r="L6" s="22">
        <f t="shared" si="5"/>
        <v>0.37184115523465705</v>
      </c>
      <c r="M6" s="6">
        <f t="shared" si="13"/>
        <v>50.6</v>
      </c>
      <c r="N6" s="6">
        <v>12.5</v>
      </c>
      <c r="O6" s="6">
        <v>8.6999999999999993</v>
      </c>
      <c r="P6" s="6"/>
      <c r="Q6" s="6">
        <v>155.19999999999999</v>
      </c>
      <c r="R6" s="6">
        <f t="shared" si="1"/>
        <v>7853.12</v>
      </c>
      <c r="S6" s="6">
        <f t="shared" si="6"/>
        <v>1939.9999999999998</v>
      </c>
      <c r="T6" s="6">
        <f t="shared" si="7"/>
        <v>1350.2399999999998</v>
      </c>
      <c r="U6" s="8">
        <v>8.6999999999999993</v>
      </c>
      <c r="V6" s="8">
        <v>5</v>
      </c>
      <c r="W6" s="6"/>
      <c r="X6" s="6">
        <v>3</v>
      </c>
      <c r="Y6" s="8">
        <f t="shared" si="8"/>
        <v>5882.079999999999</v>
      </c>
      <c r="Z6" s="17">
        <f t="shared" si="9"/>
        <v>0.74901185770750989</v>
      </c>
      <c r="AA6" s="8"/>
      <c r="AB6" s="6"/>
      <c r="AC6" s="6">
        <v>4.2</v>
      </c>
      <c r="AD6" s="6">
        <v>0.5</v>
      </c>
      <c r="AE6" s="8"/>
      <c r="AF6" s="8"/>
      <c r="AG6" s="6"/>
      <c r="AH6" s="8">
        <f t="shared" si="10"/>
        <v>729.43999999999994</v>
      </c>
      <c r="AI6" s="19">
        <f t="shared" ref="AI6:AI69" si="14">(AA6+AB6+AC6+AD6+AE6+AF6+AG6)/M6</f>
        <v>9.2885375494071151E-2</v>
      </c>
      <c r="AJ6" s="6">
        <v>2.2000000000000002</v>
      </c>
      <c r="AK6" s="6">
        <v>4.3</v>
      </c>
      <c r="AL6" s="5">
        <f t="shared" si="3"/>
        <v>1008.8</v>
      </c>
      <c r="AM6" s="11">
        <f t="shared" si="11"/>
        <v>0.12845849802371542</v>
      </c>
      <c r="AN6" s="6"/>
      <c r="AO6" s="6">
        <v>1.5</v>
      </c>
      <c r="AP6" s="6">
        <f t="shared" si="4"/>
        <v>232.79999999999998</v>
      </c>
      <c r="AQ6" s="11">
        <f t="shared" si="12"/>
        <v>2.9644268774703556E-2</v>
      </c>
      <c r="AR6" s="6">
        <v>2.5</v>
      </c>
      <c r="AS6" s="6">
        <v>2.2999999999999998</v>
      </c>
      <c r="AT6" s="6"/>
      <c r="AU6" s="6"/>
      <c r="AV6" s="6"/>
      <c r="AW6" s="6"/>
    </row>
    <row r="7" spans="1:49" x14ac:dyDescent="0.3">
      <c r="A7" s="27"/>
      <c r="B7" s="3"/>
      <c r="C7" s="29"/>
      <c r="D7" s="3"/>
      <c r="E7" s="27"/>
      <c r="F7" s="27"/>
      <c r="G7" s="2" t="s">
        <v>16</v>
      </c>
      <c r="H7" t="s">
        <v>180</v>
      </c>
      <c r="I7" t="s">
        <v>259</v>
      </c>
      <c r="J7" s="6">
        <v>19.600000000000001</v>
      </c>
      <c r="K7" s="6">
        <f t="shared" si="0"/>
        <v>55.800000000000004</v>
      </c>
      <c r="L7" s="22">
        <f t="shared" si="5"/>
        <v>0.35125448028673834</v>
      </c>
      <c r="M7" s="6">
        <f t="shared" si="13"/>
        <v>51.500000000000007</v>
      </c>
      <c r="N7" s="6">
        <v>12.3</v>
      </c>
      <c r="O7" s="6">
        <v>12.1</v>
      </c>
      <c r="P7" s="6"/>
      <c r="Q7" s="6">
        <v>1565.3</v>
      </c>
      <c r="R7" s="6">
        <f t="shared" si="1"/>
        <v>80612.950000000012</v>
      </c>
      <c r="S7" s="6">
        <f t="shared" si="6"/>
        <v>19253.190000000002</v>
      </c>
      <c r="T7" s="6">
        <f t="shared" si="7"/>
        <v>18940.129999999997</v>
      </c>
      <c r="U7" s="8">
        <v>9.8000000000000007</v>
      </c>
      <c r="V7" s="8">
        <v>5</v>
      </c>
      <c r="W7" s="6"/>
      <c r="X7" s="6"/>
      <c r="Y7" s="8">
        <f t="shared" si="8"/>
        <v>61359.76</v>
      </c>
      <c r="Z7" s="17">
        <f t="shared" si="9"/>
        <v>0.76116504854368927</v>
      </c>
      <c r="AA7" s="8"/>
      <c r="AB7" s="6"/>
      <c r="AC7" s="6">
        <v>3.2</v>
      </c>
      <c r="AD7" s="6">
        <v>5.4</v>
      </c>
      <c r="AE7" s="8"/>
      <c r="AF7" s="8"/>
      <c r="AG7" s="6"/>
      <c r="AH7" s="8">
        <f t="shared" si="10"/>
        <v>13461.580000000002</v>
      </c>
      <c r="AI7" s="19">
        <f t="shared" si="14"/>
        <v>0.16699029126213594</v>
      </c>
      <c r="AJ7" s="6">
        <v>2.2000000000000002</v>
      </c>
      <c r="AK7" s="6"/>
      <c r="AL7" s="5">
        <f t="shared" si="3"/>
        <v>3443.6600000000003</v>
      </c>
      <c r="AM7" s="11">
        <f t="shared" si="11"/>
        <v>4.2718446601941747E-2</v>
      </c>
      <c r="AN7" s="6"/>
      <c r="AO7" s="6">
        <v>1.5</v>
      </c>
      <c r="AP7" s="6">
        <f t="shared" si="4"/>
        <v>2347.9499999999998</v>
      </c>
      <c r="AQ7" s="11">
        <f t="shared" si="12"/>
        <v>2.9126213592233007E-2</v>
      </c>
      <c r="AR7" s="6">
        <v>2.2999999999999998</v>
      </c>
      <c r="AS7" s="6">
        <v>2</v>
      </c>
      <c r="AT7" s="6"/>
      <c r="AU7" s="6"/>
      <c r="AV7" s="6"/>
      <c r="AW7" s="6"/>
    </row>
    <row r="8" spans="1:49" x14ac:dyDescent="0.3">
      <c r="A8" s="27"/>
      <c r="B8" s="3"/>
      <c r="C8" s="29"/>
      <c r="D8" s="3"/>
      <c r="E8" s="27"/>
      <c r="F8" s="27"/>
      <c r="G8" s="2" t="s">
        <v>16</v>
      </c>
      <c r="H8" t="s">
        <v>181</v>
      </c>
      <c r="I8" t="s">
        <v>259</v>
      </c>
      <c r="J8" s="6">
        <v>16.5</v>
      </c>
      <c r="K8" s="6">
        <f t="shared" si="0"/>
        <v>55.8</v>
      </c>
      <c r="L8" s="22">
        <f t="shared" si="5"/>
        <v>0.29569892473118281</v>
      </c>
      <c r="M8" s="6">
        <f t="shared" si="13"/>
        <v>50.9</v>
      </c>
      <c r="N8" s="6">
        <v>7.3</v>
      </c>
      <c r="O8" s="6">
        <v>8.6</v>
      </c>
      <c r="P8" s="6"/>
      <c r="Q8" s="6">
        <v>153.6</v>
      </c>
      <c r="R8" s="6">
        <f t="shared" si="1"/>
        <v>7818.24</v>
      </c>
      <c r="S8" s="6">
        <f t="shared" si="6"/>
        <v>1121.28</v>
      </c>
      <c r="T8" s="6">
        <f t="shared" si="7"/>
        <v>1320.9599999999998</v>
      </c>
      <c r="U8" s="8">
        <v>9.8000000000000007</v>
      </c>
      <c r="V8" s="8">
        <v>5</v>
      </c>
      <c r="W8" s="6"/>
      <c r="X8" s="6"/>
      <c r="Y8" s="8">
        <f t="shared" si="8"/>
        <v>4715.5199999999995</v>
      </c>
      <c r="Z8" s="17">
        <f t="shared" si="9"/>
        <v>0.60314341846758346</v>
      </c>
      <c r="AA8" s="6">
        <v>4</v>
      </c>
      <c r="AB8" s="6">
        <v>4.8</v>
      </c>
      <c r="AC8" s="6">
        <v>3.4</v>
      </c>
      <c r="AD8" s="6">
        <v>3.5</v>
      </c>
      <c r="AE8" s="8"/>
      <c r="AF8" s="8"/>
      <c r="AG8" s="6"/>
      <c r="AH8" s="8">
        <f t="shared" si="10"/>
        <v>2411.52</v>
      </c>
      <c r="AI8" s="19">
        <f t="shared" si="14"/>
        <v>0.30844793713163066</v>
      </c>
      <c r="AJ8" s="6">
        <v>2.2000000000000002</v>
      </c>
      <c r="AK8" s="6">
        <v>2.2999999999999998</v>
      </c>
      <c r="AL8" s="5">
        <f t="shared" si="3"/>
        <v>691.19999999999993</v>
      </c>
      <c r="AM8" s="11">
        <f t="shared" si="11"/>
        <v>8.8408644400785857E-2</v>
      </c>
      <c r="AN8" s="6"/>
      <c r="AO8" s="6"/>
      <c r="AP8" s="6">
        <f t="shared" si="4"/>
        <v>0</v>
      </c>
      <c r="AQ8" s="11">
        <f t="shared" si="12"/>
        <v>0</v>
      </c>
      <c r="AR8" s="6">
        <v>2.5</v>
      </c>
      <c r="AS8" s="6">
        <v>2.4</v>
      </c>
      <c r="AT8" s="6"/>
      <c r="AU8" s="6"/>
      <c r="AV8" s="6"/>
      <c r="AW8" s="6"/>
    </row>
    <row r="9" spans="1:49" x14ac:dyDescent="0.3">
      <c r="A9" s="27"/>
      <c r="B9" s="3"/>
      <c r="C9" s="29"/>
      <c r="D9" s="3"/>
      <c r="E9" s="27"/>
      <c r="F9" s="27"/>
      <c r="G9" s="2" t="s">
        <v>15</v>
      </c>
      <c r="H9" t="s">
        <v>3</v>
      </c>
      <c r="I9" t="s">
        <v>259</v>
      </c>
      <c r="J9" s="6">
        <v>17.100000000000001</v>
      </c>
      <c r="K9" s="6">
        <f t="shared" si="0"/>
        <v>56.900000000000006</v>
      </c>
      <c r="L9" s="22">
        <f t="shared" si="5"/>
        <v>0.30052724077328646</v>
      </c>
      <c r="M9" s="6">
        <f t="shared" si="13"/>
        <v>51.7</v>
      </c>
      <c r="N9" s="6">
        <v>7.7</v>
      </c>
      <c r="O9" s="6">
        <v>8.4</v>
      </c>
      <c r="P9" s="6"/>
      <c r="Q9" s="6">
        <v>286</v>
      </c>
      <c r="R9" s="6">
        <f t="shared" si="1"/>
        <v>14786.2</v>
      </c>
      <c r="S9" s="6">
        <f t="shared" si="6"/>
        <v>2202.2000000000003</v>
      </c>
      <c r="T9" s="6">
        <f t="shared" si="7"/>
        <v>2402.4</v>
      </c>
      <c r="U9" s="6">
        <v>10.4</v>
      </c>
      <c r="V9" s="6"/>
      <c r="W9" s="6">
        <v>8</v>
      </c>
      <c r="X9" s="6">
        <v>6</v>
      </c>
      <c r="Y9" s="8">
        <f t="shared" si="8"/>
        <v>11583</v>
      </c>
      <c r="Z9" s="17">
        <f t="shared" si="9"/>
        <v>0.78336557059961309</v>
      </c>
      <c r="AA9" s="6"/>
      <c r="AB9" s="6"/>
      <c r="AC9" s="8">
        <v>2</v>
      </c>
      <c r="AD9" s="8">
        <v>2.2000000000000002</v>
      </c>
      <c r="AE9" s="8">
        <v>2.5</v>
      </c>
      <c r="AF9" s="8">
        <v>2.5</v>
      </c>
      <c r="AG9" s="6"/>
      <c r="AH9" s="8">
        <f t="shared" si="10"/>
        <v>2631.2</v>
      </c>
      <c r="AI9" s="19">
        <f t="shared" si="14"/>
        <v>0.17794970986460346</v>
      </c>
      <c r="AJ9" s="6"/>
      <c r="AK9" s="6"/>
      <c r="AL9" s="5">
        <f t="shared" si="3"/>
        <v>0</v>
      </c>
      <c r="AM9" s="11">
        <f t="shared" si="11"/>
        <v>0</v>
      </c>
      <c r="AN9" s="6"/>
      <c r="AO9" s="6">
        <v>2</v>
      </c>
      <c r="AP9" s="6">
        <f t="shared" si="4"/>
        <v>572</v>
      </c>
      <c r="AQ9" s="11">
        <f t="shared" si="12"/>
        <v>3.8684719535783361E-2</v>
      </c>
      <c r="AR9" s="6">
        <v>3</v>
      </c>
      <c r="AS9" s="6">
        <v>2.2000000000000002</v>
      </c>
      <c r="AT9" s="6"/>
      <c r="AU9" s="6"/>
      <c r="AV9" s="6"/>
      <c r="AW9" s="6"/>
    </row>
    <row r="10" spans="1:49" x14ac:dyDescent="0.3">
      <c r="A10" s="27"/>
      <c r="B10" s="3"/>
      <c r="C10" s="29"/>
      <c r="D10" s="3"/>
      <c r="E10" s="28"/>
      <c r="F10" s="27"/>
      <c r="G10" s="2" t="s">
        <v>14</v>
      </c>
      <c r="H10" t="s">
        <v>182</v>
      </c>
      <c r="I10" t="s">
        <v>259</v>
      </c>
      <c r="J10" s="6">
        <v>16.399999999999999</v>
      </c>
      <c r="K10" s="6">
        <f t="shared" si="0"/>
        <v>57.70000000000001</v>
      </c>
      <c r="L10" s="22">
        <f t="shared" si="5"/>
        <v>0.28422876949740028</v>
      </c>
      <c r="M10" s="6">
        <f t="shared" si="13"/>
        <v>53.100000000000009</v>
      </c>
      <c r="N10" s="6">
        <v>7.2</v>
      </c>
      <c r="O10" s="6">
        <v>8.4</v>
      </c>
      <c r="P10" s="6"/>
      <c r="Q10" s="6">
        <v>172.6</v>
      </c>
      <c r="R10" s="6">
        <f t="shared" si="1"/>
        <v>9165.0600000000013</v>
      </c>
      <c r="S10" s="6">
        <f t="shared" si="6"/>
        <v>1242.72</v>
      </c>
      <c r="T10" s="6">
        <f t="shared" si="7"/>
        <v>1449.84</v>
      </c>
      <c r="U10" s="6">
        <v>11.7</v>
      </c>
      <c r="V10" s="6"/>
      <c r="W10" s="6">
        <v>8.4</v>
      </c>
      <c r="X10" s="6">
        <v>6.6</v>
      </c>
      <c r="Y10" s="8">
        <f t="shared" si="8"/>
        <v>7300.9800000000005</v>
      </c>
      <c r="Z10" s="17">
        <f t="shared" si="9"/>
        <v>0.79661016949152541</v>
      </c>
      <c r="AA10" s="6"/>
      <c r="AB10" s="6"/>
      <c r="AC10" s="8">
        <v>2.1</v>
      </c>
      <c r="AD10" s="8">
        <v>1.7</v>
      </c>
      <c r="AE10" s="8">
        <v>2.5</v>
      </c>
      <c r="AF10" s="8">
        <v>2.5</v>
      </c>
      <c r="AG10" s="6"/>
      <c r="AH10" s="8">
        <f t="shared" si="10"/>
        <v>1518.88</v>
      </c>
      <c r="AI10" s="19">
        <f t="shared" si="14"/>
        <v>0.16572504708097927</v>
      </c>
      <c r="AJ10" s="6"/>
      <c r="AK10" s="6"/>
      <c r="AL10" s="5">
        <f t="shared" si="3"/>
        <v>0</v>
      </c>
      <c r="AM10" s="11">
        <f t="shared" si="11"/>
        <v>0</v>
      </c>
      <c r="AN10" s="6"/>
      <c r="AO10" s="6">
        <v>2</v>
      </c>
      <c r="AP10" s="6">
        <f t="shared" si="4"/>
        <v>345.2</v>
      </c>
      <c r="AQ10" s="11">
        <f t="shared" si="12"/>
        <v>3.7664783427495283E-2</v>
      </c>
      <c r="AR10" s="6">
        <v>2.5</v>
      </c>
      <c r="AS10" s="6">
        <v>2.1</v>
      </c>
      <c r="AT10" s="6"/>
      <c r="AU10" s="6"/>
      <c r="AV10" s="6"/>
      <c r="AW10" s="6"/>
    </row>
    <row r="11" spans="1:49" x14ac:dyDescent="0.3">
      <c r="A11" s="27"/>
      <c r="B11" s="3"/>
      <c r="C11" s="27"/>
      <c r="D11" s="3"/>
      <c r="E11" s="29"/>
      <c r="F11" s="28"/>
      <c r="G11" s="2" t="s">
        <v>246</v>
      </c>
      <c r="H11" t="s">
        <v>184</v>
      </c>
      <c r="I11" t="s">
        <v>259</v>
      </c>
      <c r="J11" s="6">
        <v>0</v>
      </c>
      <c r="K11" s="6">
        <f t="shared" si="0"/>
        <v>67.300000000000011</v>
      </c>
      <c r="L11" s="22">
        <f t="shared" si="5"/>
        <v>0</v>
      </c>
      <c r="M11" s="6">
        <f t="shared" si="13"/>
        <v>63.300000000000004</v>
      </c>
      <c r="N11" s="6">
        <v>6.5</v>
      </c>
      <c r="O11" s="6">
        <v>9</v>
      </c>
      <c r="P11" s="6"/>
      <c r="Q11" s="6">
        <v>225</v>
      </c>
      <c r="R11" s="6">
        <f t="shared" si="1"/>
        <v>14242.500000000002</v>
      </c>
      <c r="S11" s="6">
        <f t="shared" si="6"/>
        <v>1462.5</v>
      </c>
      <c r="T11" s="6">
        <f t="shared" si="7"/>
        <v>2025</v>
      </c>
      <c r="U11" s="6">
        <v>27.2</v>
      </c>
      <c r="V11" s="6"/>
      <c r="W11" s="6"/>
      <c r="X11" s="6"/>
      <c r="Y11" s="8">
        <f t="shared" si="8"/>
        <v>9607.5</v>
      </c>
      <c r="Z11" s="17">
        <f t="shared" si="9"/>
        <v>0.674565560821485</v>
      </c>
      <c r="AA11" s="6"/>
      <c r="AB11" s="6"/>
      <c r="AC11" s="6">
        <v>4.5</v>
      </c>
      <c r="AD11" s="6">
        <v>4</v>
      </c>
      <c r="AE11" s="8"/>
      <c r="AF11" s="8"/>
      <c r="AG11" s="6">
        <v>9.6</v>
      </c>
      <c r="AH11" s="8">
        <f t="shared" si="10"/>
        <v>4072.5000000000005</v>
      </c>
      <c r="AI11" s="19">
        <f t="shared" si="14"/>
        <v>0.28593996840442337</v>
      </c>
      <c r="AJ11" s="6"/>
      <c r="AK11" s="6"/>
      <c r="AL11" s="5">
        <f t="shared" si="3"/>
        <v>0</v>
      </c>
      <c r="AM11" s="11">
        <f t="shared" si="11"/>
        <v>0</v>
      </c>
      <c r="AN11" s="6">
        <v>2.5</v>
      </c>
      <c r="AO11" s="6"/>
      <c r="AP11" s="6">
        <f t="shared" si="4"/>
        <v>562.5</v>
      </c>
      <c r="AQ11" s="11">
        <f t="shared" si="12"/>
        <v>3.9494470774091628E-2</v>
      </c>
      <c r="AR11" s="6">
        <v>2.5</v>
      </c>
      <c r="AS11" s="6">
        <v>1.5</v>
      </c>
      <c r="AT11" s="6"/>
      <c r="AU11" s="6"/>
      <c r="AV11" s="6"/>
      <c r="AW11" s="6"/>
    </row>
    <row r="12" spans="1:49" x14ac:dyDescent="0.3">
      <c r="A12" s="27"/>
      <c r="B12" s="3"/>
      <c r="C12" s="27"/>
      <c r="D12" s="3"/>
      <c r="E12" s="29"/>
      <c r="F12" s="28"/>
      <c r="G12" s="2" t="s">
        <v>28</v>
      </c>
      <c r="H12" t="s">
        <v>183</v>
      </c>
      <c r="I12" t="s">
        <v>259</v>
      </c>
      <c r="J12" s="6">
        <v>0</v>
      </c>
      <c r="K12" s="6">
        <f t="shared" si="0"/>
        <v>71.7</v>
      </c>
      <c r="L12" s="22">
        <f t="shared" si="5"/>
        <v>0</v>
      </c>
      <c r="M12" s="6">
        <f t="shared" si="13"/>
        <v>65.400000000000006</v>
      </c>
      <c r="N12" s="6">
        <v>6.5</v>
      </c>
      <c r="O12" s="6">
        <v>9</v>
      </c>
      <c r="P12" s="6"/>
      <c r="Q12" s="6">
        <v>228</v>
      </c>
      <c r="R12" s="6">
        <f t="shared" si="1"/>
        <v>14911.2</v>
      </c>
      <c r="S12" s="6">
        <f t="shared" si="6"/>
        <v>1482</v>
      </c>
      <c r="T12" s="6">
        <f t="shared" si="7"/>
        <v>2052</v>
      </c>
      <c r="U12" s="6">
        <v>14.3</v>
      </c>
      <c r="V12" s="6"/>
      <c r="W12" s="46">
        <v>13.1</v>
      </c>
      <c r="X12" s="46"/>
      <c r="Y12" s="8">
        <f t="shared" si="8"/>
        <v>9781.1999999999989</v>
      </c>
      <c r="Z12" s="17">
        <f t="shared" si="9"/>
        <v>0.65596330275229353</v>
      </c>
      <c r="AA12" s="6"/>
      <c r="AB12" s="6"/>
      <c r="AC12" s="6">
        <v>4.5999999999999996</v>
      </c>
      <c r="AD12" s="6">
        <v>5</v>
      </c>
      <c r="AE12" s="8"/>
      <c r="AF12" s="8"/>
      <c r="AG12" s="6">
        <v>10.4</v>
      </c>
      <c r="AH12" s="8">
        <f t="shared" si="10"/>
        <v>4560</v>
      </c>
      <c r="AI12" s="19">
        <f t="shared" si="14"/>
        <v>0.3058103975535168</v>
      </c>
      <c r="AJ12" s="6"/>
      <c r="AK12" s="6"/>
      <c r="AL12" s="5">
        <f t="shared" si="3"/>
        <v>0</v>
      </c>
      <c r="AM12" s="11">
        <f t="shared" si="11"/>
        <v>0</v>
      </c>
      <c r="AN12" s="6">
        <v>2.5</v>
      </c>
      <c r="AO12" s="6"/>
      <c r="AP12" s="6">
        <f t="shared" si="4"/>
        <v>570</v>
      </c>
      <c r="AQ12" s="11">
        <f t="shared" si="12"/>
        <v>3.82262996941896E-2</v>
      </c>
      <c r="AR12" s="6">
        <v>3.3</v>
      </c>
      <c r="AS12" s="6">
        <v>3</v>
      </c>
      <c r="AT12" s="6"/>
      <c r="AU12" s="6"/>
      <c r="AV12" s="6"/>
      <c r="AW12" s="6"/>
    </row>
    <row r="13" spans="1:49" x14ac:dyDescent="0.3">
      <c r="A13" s="27"/>
      <c r="B13" s="3"/>
      <c r="C13" s="29"/>
      <c r="D13" s="3"/>
      <c r="E13" s="27"/>
      <c r="F13" s="27"/>
      <c r="G13" s="2" t="s">
        <v>13</v>
      </c>
      <c r="H13" t="s">
        <v>185</v>
      </c>
      <c r="I13" t="s">
        <v>259</v>
      </c>
      <c r="J13" s="6">
        <v>14.8</v>
      </c>
      <c r="K13" s="6">
        <f t="shared" si="0"/>
        <v>70.400000000000006</v>
      </c>
      <c r="L13" s="22">
        <f t="shared" si="5"/>
        <v>0.21022727272727271</v>
      </c>
      <c r="M13" s="6">
        <f t="shared" si="13"/>
        <v>65</v>
      </c>
      <c r="N13" s="6">
        <v>9.1999999999999993</v>
      </c>
      <c r="O13" s="6">
        <v>9.5</v>
      </c>
      <c r="P13" s="6"/>
      <c r="Q13" s="6">
        <v>1294.4000000000001</v>
      </c>
      <c r="R13" s="6">
        <f t="shared" si="1"/>
        <v>84136</v>
      </c>
      <c r="S13" s="6">
        <f t="shared" si="6"/>
        <v>11908.48</v>
      </c>
      <c r="T13" s="6">
        <f t="shared" si="7"/>
        <v>12296.800000000001</v>
      </c>
      <c r="U13" s="6">
        <v>13.6</v>
      </c>
      <c r="V13" s="6"/>
      <c r="W13" s="6"/>
      <c r="X13" s="6"/>
      <c r="Y13" s="8">
        <f t="shared" si="8"/>
        <v>41809.120000000003</v>
      </c>
      <c r="Z13" s="17">
        <f t="shared" si="9"/>
        <v>0.49692307692307686</v>
      </c>
      <c r="AA13" s="6"/>
      <c r="AB13" s="6"/>
      <c r="AC13" s="6">
        <v>4.5</v>
      </c>
      <c r="AD13" s="6">
        <v>4.5</v>
      </c>
      <c r="AE13" s="49">
        <v>10</v>
      </c>
      <c r="AF13" s="49"/>
      <c r="AG13" s="8">
        <v>11.5</v>
      </c>
      <c r="AH13" s="8">
        <f t="shared" si="10"/>
        <v>39479.200000000004</v>
      </c>
      <c r="AI13" s="19">
        <f t="shared" si="14"/>
        <v>0.46923076923076923</v>
      </c>
      <c r="AJ13" s="6"/>
      <c r="AK13" s="6"/>
      <c r="AL13" s="5">
        <f t="shared" si="3"/>
        <v>0</v>
      </c>
      <c r="AM13" s="11">
        <f t="shared" si="11"/>
        <v>0</v>
      </c>
      <c r="AN13" s="46">
        <v>2.2000000000000002</v>
      </c>
      <c r="AO13" s="46"/>
      <c r="AP13" s="6">
        <f t="shared" si="4"/>
        <v>2847.6800000000003</v>
      </c>
      <c r="AQ13" s="11">
        <f t="shared" si="12"/>
        <v>3.3846153846153852E-2</v>
      </c>
      <c r="AR13" s="6">
        <v>2.7</v>
      </c>
      <c r="AS13" s="6">
        <v>2.7</v>
      </c>
      <c r="AT13" s="6"/>
      <c r="AU13" s="6"/>
      <c r="AV13" s="6"/>
      <c r="AW13" s="6"/>
    </row>
    <row r="14" spans="1:49" x14ac:dyDescent="0.3">
      <c r="A14" s="27"/>
      <c r="B14" s="3"/>
      <c r="C14" s="30"/>
      <c r="D14" s="3"/>
      <c r="E14" s="28"/>
      <c r="F14" s="28"/>
      <c r="G14" s="2" t="s">
        <v>12</v>
      </c>
      <c r="H14" t="s">
        <v>186</v>
      </c>
      <c r="I14" t="s">
        <v>259</v>
      </c>
      <c r="J14" s="6">
        <v>19.100000000000001</v>
      </c>
      <c r="K14" s="6">
        <f t="shared" si="0"/>
        <v>42.4</v>
      </c>
      <c r="L14" s="22">
        <f t="shared" si="5"/>
        <v>0.45047169811320759</v>
      </c>
      <c r="M14" s="6">
        <f t="shared" si="13"/>
        <v>37.799999999999997</v>
      </c>
      <c r="N14" s="6">
        <v>5.9</v>
      </c>
      <c r="O14" s="6">
        <v>6.9</v>
      </c>
      <c r="P14" s="6"/>
      <c r="Q14" s="6">
        <v>3276.8</v>
      </c>
      <c r="R14" s="6">
        <f t="shared" si="1"/>
        <v>123863.03999999999</v>
      </c>
      <c r="S14" s="6">
        <f t="shared" ref="S14:S78" si="15">N14*Q14</f>
        <v>19333.120000000003</v>
      </c>
      <c r="T14" s="6">
        <f t="shared" ref="T14:T78" si="16">O14*Q14</f>
        <v>22609.920000000002</v>
      </c>
      <c r="U14" s="6">
        <v>10.5</v>
      </c>
      <c r="V14" s="6"/>
      <c r="W14" s="6"/>
      <c r="X14" s="6">
        <v>4.7</v>
      </c>
      <c r="Y14" s="8">
        <f t="shared" si="8"/>
        <v>91750.400000000009</v>
      </c>
      <c r="Z14" s="17">
        <f t="shared" si="9"/>
        <v>0.74074074074074081</v>
      </c>
      <c r="AA14" s="6"/>
      <c r="AB14" s="6"/>
      <c r="AC14" s="8"/>
      <c r="AD14" s="6"/>
      <c r="AE14" s="8">
        <v>9.8000000000000007</v>
      </c>
      <c r="AF14" s="8"/>
      <c r="AG14" s="6"/>
      <c r="AH14" s="8">
        <f t="shared" si="10"/>
        <v>32112.640000000003</v>
      </c>
      <c r="AI14" s="19">
        <f t="shared" si="14"/>
        <v>0.2592592592592593</v>
      </c>
      <c r="AJ14" s="6"/>
      <c r="AK14" s="6"/>
      <c r="AL14" s="5">
        <f t="shared" si="3"/>
        <v>0</v>
      </c>
      <c r="AM14" s="11">
        <f t="shared" si="11"/>
        <v>0</v>
      </c>
      <c r="AN14" s="6"/>
      <c r="AO14" s="6"/>
      <c r="AP14" s="6">
        <f t="shared" si="4"/>
        <v>0</v>
      </c>
      <c r="AQ14" s="11">
        <f t="shared" si="12"/>
        <v>0</v>
      </c>
      <c r="AR14" s="6">
        <v>2.1</v>
      </c>
      <c r="AS14" s="6">
        <v>2.5</v>
      </c>
      <c r="AT14" s="6"/>
      <c r="AU14" s="6"/>
      <c r="AV14" s="6"/>
      <c r="AW14" s="6"/>
    </row>
    <row r="15" spans="1:49" x14ac:dyDescent="0.3">
      <c r="A15" s="27"/>
      <c r="B15" s="3"/>
      <c r="C15" s="30"/>
      <c r="D15" s="3"/>
      <c r="E15" s="28"/>
      <c r="F15" s="28"/>
      <c r="G15" s="2" t="s">
        <v>12</v>
      </c>
      <c r="H15" t="s">
        <v>188</v>
      </c>
      <c r="I15" t="s">
        <v>259</v>
      </c>
      <c r="J15" s="6">
        <v>22.4</v>
      </c>
      <c r="K15" s="6">
        <f t="shared" si="0"/>
        <v>41.400000000000006</v>
      </c>
      <c r="L15" s="22">
        <f t="shared" si="5"/>
        <v>0.541062801932367</v>
      </c>
      <c r="M15" s="6">
        <f t="shared" si="13"/>
        <v>36.800000000000004</v>
      </c>
      <c r="N15" s="6">
        <v>6.4</v>
      </c>
      <c r="O15" s="6">
        <v>6.5</v>
      </c>
      <c r="P15" s="6"/>
      <c r="Q15" s="6">
        <v>1162.2</v>
      </c>
      <c r="R15" s="6">
        <f t="shared" si="1"/>
        <v>42768.960000000006</v>
      </c>
      <c r="S15" s="6">
        <f t="shared" si="15"/>
        <v>7438.0800000000008</v>
      </c>
      <c r="T15" s="6">
        <f t="shared" si="16"/>
        <v>7554.3</v>
      </c>
      <c r="U15" s="6">
        <v>10.3</v>
      </c>
      <c r="V15" s="6"/>
      <c r="W15" s="6"/>
      <c r="X15" s="6"/>
      <c r="Y15" s="8">
        <f t="shared" si="8"/>
        <v>26963.040000000005</v>
      </c>
      <c r="Z15" s="17">
        <f t="shared" si="9"/>
        <v>0.63043478260869568</v>
      </c>
      <c r="AA15" s="6"/>
      <c r="AB15" s="6">
        <v>4.5999999999999996</v>
      </c>
      <c r="AC15" s="8"/>
      <c r="AD15" s="6"/>
      <c r="AE15" s="8">
        <v>9</v>
      </c>
      <c r="AF15" s="8"/>
      <c r="AG15" s="6"/>
      <c r="AH15" s="8">
        <f t="shared" si="10"/>
        <v>15805.92</v>
      </c>
      <c r="AI15" s="19">
        <f t="shared" si="14"/>
        <v>0.36956521739130427</v>
      </c>
      <c r="AJ15" s="6"/>
      <c r="AK15" s="6"/>
      <c r="AL15" s="5">
        <f t="shared" si="3"/>
        <v>0</v>
      </c>
      <c r="AM15" s="11">
        <f t="shared" si="11"/>
        <v>0</v>
      </c>
      <c r="AN15" s="6"/>
      <c r="AP15" s="6">
        <f t="shared" si="4"/>
        <v>0</v>
      </c>
      <c r="AQ15" s="11">
        <f t="shared" si="12"/>
        <v>0</v>
      </c>
      <c r="AR15" s="6">
        <v>2.1</v>
      </c>
      <c r="AS15" s="6">
        <v>2.5</v>
      </c>
      <c r="AT15" s="6"/>
      <c r="AU15" s="6"/>
      <c r="AV15" s="6"/>
      <c r="AW15" s="6"/>
    </row>
    <row r="16" spans="1:49" x14ac:dyDescent="0.3">
      <c r="A16" s="27"/>
      <c r="B16" s="3"/>
      <c r="C16" s="30"/>
      <c r="D16" s="3"/>
      <c r="E16" s="28"/>
      <c r="F16" s="27"/>
      <c r="G16" s="2" t="s">
        <v>11</v>
      </c>
      <c r="H16" t="s">
        <v>187</v>
      </c>
      <c r="I16" t="s">
        <v>259</v>
      </c>
      <c r="J16" s="6">
        <v>23.4</v>
      </c>
      <c r="K16" s="6">
        <f t="shared" si="0"/>
        <v>42.3</v>
      </c>
      <c r="L16" s="22">
        <f t="shared" si="5"/>
        <v>0.55319148936170215</v>
      </c>
      <c r="M16" s="6">
        <f t="shared" si="13"/>
        <v>38</v>
      </c>
      <c r="N16" s="6">
        <v>6.5</v>
      </c>
      <c r="O16" s="6">
        <v>8.9</v>
      </c>
      <c r="P16" s="6"/>
      <c r="Q16" s="6">
        <v>92.9</v>
      </c>
      <c r="R16" s="6">
        <f t="shared" si="1"/>
        <v>3530.2000000000003</v>
      </c>
      <c r="S16" s="6">
        <f t="shared" si="15"/>
        <v>603.85</v>
      </c>
      <c r="T16" s="6">
        <f t="shared" si="16"/>
        <v>826.81000000000006</v>
      </c>
      <c r="U16" s="6">
        <v>11.5</v>
      </c>
      <c r="V16" s="6"/>
      <c r="W16" s="6"/>
      <c r="X16" s="6"/>
      <c r="Y16" s="8">
        <f t="shared" si="8"/>
        <v>2499.0100000000002</v>
      </c>
      <c r="Z16" s="17">
        <f t="shared" si="9"/>
        <v>0.70789473684210524</v>
      </c>
      <c r="AA16" s="6"/>
      <c r="AB16" s="6"/>
      <c r="AC16" s="8"/>
      <c r="AD16" s="6">
        <v>2.1</v>
      </c>
      <c r="AE16" s="8">
        <v>9</v>
      </c>
      <c r="AF16" s="8"/>
      <c r="AG16" s="6"/>
      <c r="AH16" s="8">
        <f t="shared" si="10"/>
        <v>1031.19</v>
      </c>
      <c r="AI16" s="19">
        <f t="shared" si="14"/>
        <v>0.2921052631578947</v>
      </c>
      <c r="AJ16" s="6"/>
      <c r="AK16" s="6"/>
      <c r="AL16" s="5">
        <f t="shared" si="3"/>
        <v>0</v>
      </c>
      <c r="AM16" s="11">
        <f t="shared" si="11"/>
        <v>0</v>
      </c>
      <c r="AN16" s="6"/>
      <c r="AP16" s="6">
        <f t="shared" si="4"/>
        <v>0</v>
      </c>
      <c r="AQ16" s="11">
        <f t="shared" si="12"/>
        <v>0</v>
      </c>
      <c r="AR16" s="6">
        <v>2</v>
      </c>
      <c r="AS16" s="6">
        <v>2.2999999999999998</v>
      </c>
      <c r="AT16" s="6"/>
      <c r="AU16" s="6"/>
      <c r="AV16" s="6"/>
      <c r="AW16" s="6"/>
    </row>
    <row r="17" spans="1:49" x14ac:dyDescent="0.3">
      <c r="A17" s="27"/>
      <c r="B17" s="3"/>
      <c r="C17" s="29"/>
      <c r="D17" s="3"/>
      <c r="E17" s="30"/>
      <c r="F17" s="27"/>
      <c r="G17" s="2" t="s">
        <v>9</v>
      </c>
      <c r="H17" t="s">
        <v>189</v>
      </c>
      <c r="I17" t="s">
        <v>259</v>
      </c>
      <c r="J17" s="6">
        <v>7.9</v>
      </c>
      <c r="K17" s="6">
        <f t="shared" si="0"/>
        <v>42.5</v>
      </c>
      <c r="L17" s="22">
        <f t="shared" si="5"/>
        <v>0.18588235294117647</v>
      </c>
      <c r="M17" s="6">
        <f t="shared" si="13"/>
        <v>37.4</v>
      </c>
      <c r="N17" s="6">
        <v>3.3</v>
      </c>
      <c r="O17" s="6">
        <v>6.7</v>
      </c>
      <c r="P17" s="6"/>
      <c r="Q17" s="6">
        <v>145</v>
      </c>
      <c r="R17" s="6">
        <f t="shared" si="1"/>
        <v>5423</v>
      </c>
      <c r="S17" s="6">
        <f t="shared" si="15"/>
        <v>478.5</v>
      </c>
      <c r="T17" s="6">
        <f t="shared" si="16"/>
        <v>971.5</v>
      </c>
      <c r="U17" s="6">
        <v>17.899999999999999</v>
      </c>
      <c r="V17" s="6"/>
      <c r="W17" s="6"/>
      <c r="X17" s="6"/>
      <c r="Y17" s="8">
        <f t="shared" si="8"/>
        <v>4045.5</v>
      </c>
      <c r="Z17" s="17">
        <f t="shared" si="9"/>
        <v>0.74598930481283421</v>
      </c>
      <c r="AA17" s="6">
        <v>4.5</v>
      </c>
      <c r="AB17" s="6">
        <v>5</v>
      </c>
      <c r="AC17" s="6"/>
      <c r="AD17" s="6"/>
      <c r="AE17" s="8"/>
      <c r="AF17" s="8"/>
      <c r="AG17" s="6"/>
      <c r="AH17" s="8">
        <f t="shared" si="10"/>
        <v>1377.5</v>
      </c>
      <c r="AI17" s="19">
        <f t="shared" si="14"/>
        <v>0.25401069518716579</v>
      </c>
      <c r="AJ17" s="6"/>
      <c r="AK17" s="6"/>
      <c r="AL17" s="5">
        <f t="shared" si="3"/>
        <v>0</v>
      </c>
      <c r="AM17" s="11">
        <f t="shared" si="11"/>
        <v>0</v>
      </c>
      <c r="AN17" s="6"/>
      <c r="AP17" s="6">
        <f t="shared" si="4"/>
        <v>0</v>
      </c>
      <c r="AQ17" s="11">
        <f t="shared" si="12"/>
        <v>0</v>
      </c>
      <c r="AR17" s="6">
        <v>1.9</v>
      </c>
      <c r="AS17" s="6">
        <v>3.2</v>
      </c>
      <c r="AT17" s="6"/>
      <c r="AU17" s="6"/>
      <c r="AV17" s="6"/>
      <c r="AW17" s="6"/>
    </row>
    <row r="18" spans="1:49" x14ac:dyDescent="0.3">
      <c r="A18" s="27"/>
      <c r="B18" s="3"/>
      <c r="C18" s="27"/>
      <c r="D18" s="3"/>
      <c r="E18" s="27"/>
      <c r="F18" s="28"/>
      <c r="G18" s="2" t="s">
        <v>10</v>
      </c>
      <c r="H18" t="s">
        <v>4</v>
      </c>
      <c r="I18" t="s">
        <v>259</v>
      </c>
      <c r="J18" s="6">
        <v>10.8</v>
      </c>
      <c r="K18" s="6">
        <f t="shared" si="0"/>
        <v>48.199999999999996</v>
      </c>
      <c r="L18" s="22">
        <f t="shared" si="5"/>
        <v>0.22406639004149381</v>
      </c>
      <c r="M18" s="6">
        <f t="shared" si="13"/>
        <v>41.4</v>
      </c>
      <c r="N18" s="6">
        <v>6.9</v>
      </c>
      <c r="O18" s="6">
        <v>6.9</v>
      </c>
      <c r="P18" s="6"/>
      <c r="Q18" s="6">
        <v>130.1</v>
      </c>
      <c r="R18" s="6">
        <f t="shared" si="1"/>
        <v>5386.1399999999994</v>
      </c>
      <c r="S18" s="6">
        <f t="shared" si="15"/>
        <v>897.69</v>
      </c>
      <c r="T18" s="6">
        <f t="shared" si="16"/>
        <v>897.69</v>
      </c>
      <c r="U18" s="6">
        <v>18</v>
      </c>
      <c r="V18" s="6"/>
      <c r="W18" s="6"/>
      <c r="X18" s="6"/>
      <c r="Y18" s="8">
        <f t="shared" si="8"/>
        <v>4137.18</v>
      </c>
      <c r="Z18" s="17">
        <f t="shared" si="9"/>
        <v>0.76811594202898559</v>
      </c>
      <c r="AA18" s="6"/>
      <c r="AB18" s="6">
        <v>4.8</v>
      </c>
      <c r="AC18" s="6">
        <v>4.8</v>
      </c>
      <c r="AD18" s="6"/>
      <c r="AE18" s="8"/>
      <c r="AF18" s="8"/>
      <c r="AG18" s="6"/>
      <c r="AH18" s="8">
        <f t="shared" si="10"/>
        <v>1248.9599999999998</v>
      </c>
      <c r="AI18" s="19">
        <f t="shared" si="14"/>
        <v>0.2318840579710145</v>
      </c>
      <c r="AJ18" s="6"/>
      <c r="AK18" s="6"/>
      <c r="AL18" s="5">
        <f t="shared" si="3"/>
        <v>0</v>
      </c>
      <c r="AM18" s="11">
        <f t="shared" si="11"/>
        <v>0</v>
      </c>
      <c r="AN18" s="6"/>
      <c r="AO18" s="6"/>
      <c r="AP18" s="6">
        <f t="shared" si="4"/>
        <v>0</v>
      </c>
      <c r="AQ18" s="11">
        <f t="shared" si="12"/>
        <v>0</v>
      </c>
      <c r="AR18" s="6">
        <v>3.5</v>
      </c>
      <c r="AS18" s="6">
        <v>3.3</v>
      </c>
      <c r="AT18" s="6"/>
      <c r="AU18" s="6"/>
      <c r="AV18" s="6"/>
      <c r="AW18" s="6"/>
    </row>
    <row r="19" spans="1:49" x14ac:dyDescent="0.3">
      <c r="A19" s="27"/>
      <c r="B19" s="3"/>
      <c r="C19" s="27"/>
      <c r="D19" s="3"/>
      <c r="E19" s="28"/>
      <c r="F19" s="28"/>
      <c r="G19" s="2" t="s">
        <v>7</v>
      </c>
      <c r="H19" t="s">
        <v>5</v>
      </c>
      <c r="I19" t="s">
        <v>259</v>
      </c>
      <c r="J19" s="13">
        <v>7</v>
      </c>
      <c r="K19" s="6">
        <f t="shared" si="0"/>
        <v>57.9</v>
      </c>
      <c r="L19" s="22">
        <f t="shared" si="5"/>
        <v>0.12089810017271158</v>
      </c>
      <c r="M19" s="6">
        <f t="shared" si="13"/>
        <v>41.4</v>
      </c>
      <c r="N19" s="6">
        <v>7.8</v>
      </c>
      <c r="O19" s="6">
        <v>7</v>
      </c>
      <c r="P19" s="6"/>
      <c r="Q19" s="6">
        <v>531.6</v>
      </c>
      <c r="R19" s="6">
        <f t="shared" si="1"/>
        <v>22008.240000000002</v>
      </c>
      <c r="S19" s="6">
        <f t="shared" si="15"/>
        <v>4146.4800000000005</v>
      </c>
      <c r="T19" s="6">
        <f t="shared" si="16"/>
        <v>3721.2000000000003</v>
      </c>
      <c r="U19" s="6">
        <v>14.1</v>
      </c>
      <c r="V19" s="6"/>
      <c r="W19" s="6"/>
      <c r="X19" s="6"/>
      <c r="Y19" s="8">
        <f t="shared" si="8"/>
        <v>15363.24</v>
      </c>
      <c r="Z19" s="17">
        <f t="shared" si="9"/>
        <v>0.69806763285024154</v>
      </c>
      <c r="AA19" s="6"/>
      <c r="AB19" s="6"/>
      <c r="AC19" s="6">
        <v>7.7</v>
      </c>
      <c r="AD19" s="6">
        <v>4.8</v>
      </c>
      <c r="AE19" s="8"/>
      <c r="AF19" s="8"/>
      <c r="AG19" s="6"/>
      <c r="AH19" s="8">
        <f t="shared" si="10"/>
        <v>6645</v>
      </c>
      <c r="AI19" s="19">
        <f t="shared" si="14"/>
        <v>0.30193236714975846</v>
      </c>
      <c r="AJ19" s="6"/>
      <c r="AK19" s="6"/>
      <c r="AL19" s="5">
        <f t="shared" si="3"/>
        <v>0</v>
      </c>
      <c r="AM19" s="11">
        <f t="shared" si="11"/>
        <v>0</v>
      </c>
      <c r="AN19" s="6"/>
      <c r="AO19" s="6"/>
      <c r="AP19" s="6">
        <f t="shared" si="4"/>
        <v>0</v>
      </c>
      <c r="AQ19" s="11">
        <f t="shared" si="12"/>
        <v>0</v>
      </c>
      <c r="AR19" s="6">
        <v>5</v>
      </c>
      <c r="AS19" s="6">
        <v>2.9</v>
      </c>
      <c r="AT19" s="6"/>
      <c r="AU19" s="6"/>
      <c r="AV19" s="6">
        <v>8.6</v>
      </c>
      <c r="AW19" s="6"/>
    </row>
    <row r="20" spans="1:49" x14ac:dyDescent="0.3">
      <c r="A20" s="27"/>
      <c r="B20" s="3"/>
      <c r="C20" s="27"/>
      <c r="D20" s="3"/>
      <c r="E20" s="28"/>
      <c r="F20" s="28"/>
      <c r="G20" s="2" t="s">
        <v>8</v>
      </c>
      <c r="H20" t="s">
        <v>6</v>
      </c>
      <c r="I20" t="s">
        <v>259</v>
      </c>
      <c r="J20" s="13">
        <v>4.9000000000000004</v>
      </c>
      <c r="K20" s="6">
        <f t="shared" si="0"/>
        <v>81.999999999999986</v>
      </c>
      <c r="L20" s="22">
        <f t="shared" si="5"/>
        <v>5.9756097560975621E-2</v>
      </c>
      <c r="M20" s="6">
        <f t="shared" si="13"/>
        <v>65.099999999999994</v>
      </c>
      <c r="N20" s="6">
        <v>8.6</v>
      </c>
      <c r="O20" s="6">
        <v>7</v>
      </c>
      <c r="P20" s="6"/>
      <c r="Q20" s="6">
        <v>192.5</v>
      </c>
      <c r="R20" s="6">
        <f t="shared" si="1"/>
        <v>12531.749999999998</v>
      </c>
      <c r="S20" s="6">
        <f t="shared" si="15"/>
        <v>1655.5</v>
      </c>
      <c r="T20" s="6">
        <f t="shared" si="16"/>
        <v>1347.5</v>
      </c>
      <c r="U20" s="6">
        <v>20.7</v>
      </c>
      <c r="V20" s="6"/>
      <c r="W20" s="6"/>
      <c r="X20" s="6"/>
      <c r="Y20" s="8">
        <f t="shared" si="8"/>
        <v>6987.7499999999991</v>
      </c>
      <c r="Z20" s="17">
        <f t="shared" si="9"/>
        <v>0.55760368663594473</v>
      </c>
      <c r="AA20" s="6">
        <v>7.6</v>
      </c>
      <c r="AB20" s="6">
        <v>5.3</v>
      </c>
      <c r="AC20" s="6"/>
      <c r="AD20" s="6"/>
      <c r="AE20" s="8"/>
      <c r="AF20" s="8"/>
      <c r="AG20" s="6">
        <v>15.9</v>
      </c>
      <c r="AH20" s="8">
        <f t="shared" si="10"/>
        <v>5543.9999999999991</v>
      </c>
      <c r="AI20" s="19">
        <f t="shared" si="14"/>
        <v>0.44239631336405527</v>
      </c>
      <c r="AJ20" s="6"/>
      <c r="AK20" s="6"/>
      <c r="AL20" s="5">
        <f t="shared" si="3"/>
        <v>0</v>
      </c>
      <c r="AM20" s="11">
        <f t="shared" si="11"/>
        <v>0</v>
      </c>
      <c r="AN20" s="6"/>
      <c r="AO20" s="6"/>
      <c r="AP20" s="6">
        <f t="shared" si="4"/>
        <v>0</v>
      </c>
      <c r="AQ20" s="11">
        <f t="shared" si="12"/>
        <v>0</v>
      </c>
      <c r="AR20" s="6">
        <v>5</v>
      </c>
      <c r="AS20" s="6">
        <v>3.3</v>
      </c>
      <c r="AT20" s="6"/>
      <c r="AU20" s="6"/>
      <c r="AV20" s="6">
        <v>8.6</v>
      </c>
      <c r="AW20" s="6"/>
    </row>
    <row r="21" spans="1:49" x14ac:dyDescent="0.3">
      <c r="A21" s="27"/>
      <c r="B21" s="3"/>
      <c r="C21" s="27"/>
      <c r="D21" s="3"/>
      <c r="E21" s="28"/>
      <c r="F21" s="28"/>
      <c r="G21" s="2" t="s">
        <v>7</v>
      </c>
      <c r="H21" t="s">
        <v>19</v>
      </c>
      <c r="I21" t="s">
        <v>259</v>
      </c>
      <c r="J21" s="6">
        <v>22</v>
      </c>
      <c r="K21" s="6">
        <f t="shared" si="0"/>
        <v>48.7</v>
      </c>
      <c r="L21" s="22">
        <f t="shared" si="5"/>
        <v>0.45174537987679669</v>
      </c>
      <c r="M21" s="6">
        <f t="shared" si="13"/>
        <v>43.6</v>
      </c>
      <c r="N21" s="6">
        <v>6.6</v>
      </c>
      <c r="O21" s="6">
        <v>7.4</v>
      </c>
      <c r="P21" s="6"/>
      <c r="Q21" s="6">
        <v>1973.7</v>
      </c>
      <c r="R21" s="6">
        <f t="shared" si="1"/>
        <v>86053.32</v>
      </c>
      <c r="S21" s="6">
        <f t="shared" si="15"/>
        <v>13026.42</v>
      </c>
      <c r="T21" s="6">
        <f t="shared" si="16"/>
        <v>14605.380000000001</v>
      </c>
      <c r="U21" s="6">
        <v>18.399999999999999</v>
      </c>
      <c r="V21" s="6"/>
      <c r="W21" s="6"/>
      <c r="X21" s="6"/>
      <c r="Y21" s="8">
        <f t="shared" si="8"/>
        <v>63947.88</v>
      </c>
      <c r="Z21" s="17">
        <f t="shared" si="9"/>
        <v>0.74311926605504586</v>
      </c>
      <c r="AA21" s="6">
        <v>5.5</v>
      </c>
      <c r="AB21" s="6">
        <v>5.7</v>
      </c>
      <c r="AC21" s="6"/>
      <c r="AD21" s="6"/>
      <c r="AE21" s="8"/>
      <c r="AF21" s="8"/>
      <c r="AG21" s="6"/>
      <c r="AH21" s="8">
        <f t="shared" si="10"/>
        <v>22105.439999999999</v>
      </c>
      <c r="AI21" s="19">
        <f t="shared" si="14"/>
        <v>0.25688073394495409</v>
      </c>
      <c r="AJ21" s="6"/>
      <c r="AK21" s="6"/>
      <c r="AL21" s="5">
        <f t="shared" si="3"/>
        <v>0</v>
      </c>
      <c r="AM21" s="11">
        <f t="shared" si="11"/>
        <v>0</v>
      </c>
      <c r="AN21" s="6"/>
      <c r="AO21" s="6"/>
      <c r="AP21" s="6">
        <f t="shared" si="4"/>
        <v>0</v>
      </c>
      <c r="AQ21" s="11">
        <f t="shared" si="12"/>
        <v>0</v>
      </c>
      <c r="AR21" s="6">
        <v>2.7</v>
      </c>
      <c r="AS21" s="6">
        <v>2.4</v>
      </c>
      <c r="AT21" s="6"/>
      <c r="AU21" s="6"/>
      <c r="AV21" s="6"/>
      <c r="AW21" s="6"/>
    </row>
    <row r="22" spans="1:49" x14ac:dyDescent="0.3">
      <c r="A22" s="27"/>
      <c r="B22" s="3"/>
      <c r="C22" s="27"/>
      <c r="D22" s="3"/>
      <c r="E22" s="27"/>
      <c r="F22" s="27"/>
      <c r="G22" s="2" t="s">
        <v>39</v>
      </c>
      <c r="H22" t="s">
        <v>20</v>
      </c>
      <c r="I22" t="s">
        <v>259</v>
      </c>
      <c r="J22" s="6">
        <v>16.5</v>
      </c>
      <c r="K22" s="6">
        <f t="shared" si="0"/>
        <v>48.1</v>
      </c>
      <c r="L22" s="22">
        <f t="shared" si="5"/>
        <v>0.343035343035343</v>
      </c>
      <c r="M22" s="6">
        <f t="shared" si="13"/>
        <v>43.6</v>
      </c>
      <c r="N22" s="6">
        <v>10</v>
      </c>
      <c r="O22" s="6">
        <v>10.1</v>
      </c>
      <c r="P22" s="6"/>
      <c r="Q22" s="6">
        <v>122.6</v>
      </c>
      <c r="R22" s="6">
        <f t="shared" si="1"/>
        <v>5345.36</v>
      </c>
      <c r="S22" s="6">
        <f t="shared" si="15"/>
        <v>1226</v>
      </c>
      <c r="T22" s="6">
        <f t="shared" si="16"/>
        <v>1238.26</v>
      </c>
      <c r="U22" s="6">
        <v>20</v>
      </c>
      <c r="V22" s="6"/>
      <c r="W22" s="6"/>
      <c r="X22" s="6"/>
      <c r="Y22" s="8">
        <f t="shared" si="8"/>
        <v>4916.26</v>
      </c>
      <c r="Z22" s="17">
        <f t="shared" si="9"/>
        <v>0.91972477064220182</v>
      </c>
      <c r="AA22" s="6"/>
      <c r="AB22" s="6"/>
      <c r="AC22" s="6">
        <v>1.8</v>
      </c>
      <c r="AD22" s="6">
        <v>1.7</v>
      </c>
      <c r="AE22" s="8"/>
      <c r="AF22" s="8"/>
      <c r="AG22" s="6"/>
      <c r="AH22" s="8">
        <f t="shared" si="10"/>
        <v>429.09999999999997</v>
      </c>
      <c r="AI22" s="19">
        <f t="shared" si="14"/>
        <v>8.0275229357798156E-2</v>
      </c>
      <c r="AJ22" s="6"/>
      <c r="AK22" s="6"/>
      <c r="AL22" s="5">
        <f t="shared" si="3"/>
        <v>0</v>
      </c>
      <c r="AM22" s="11">
        <f t="shared" si="11"/>
        <v>0</v>
      </c>
      <c r="AN22" s="6"/>
      <c r="AO22" s="6"/>
      <c r="AP22" s="6">
        <f t="shared" si="4"/>
        <v>0</v>
      </c>
      <c r="AQ22" s="11">
        <f t="shared" si="12"/>
        <v>0</v>
      </c>
      <c r="AR22" s="6">
        <v>2.2999999999999998</v>
      </c>
      <c r="AS22" s="6">
        <v>2.2000000000000002</v>
      </c>
      <c r="AT22" s="6"/>
      <c r="AU22" s="6"/>
      <c r="AV22" s="6"/>
      <c r="AW22" s="6"/>
    </row>
    <row r="23" spans="1:49" x14ac:dyDescent="0.3">
      <c r="A23" s="28"/>
      <c r="B23" s="3"/>
      <c r="C23" s="32"/>
      <c r="D23" s="3"/>
      <c r="E23" s="30"/>
      <c r="F23" s="30"/>
      <c r="G23" s="2" t="s">
        <v>345</v>
      </c>
      <c r="H23" t="s">
        <v>21</v>
      </c>
      <c r="I23" t="s">
        <v>259</v>
      </c>
      <c r="J23" s="6">
        <v>18</v>
      </c>
      <c r="K23" s="6">
        <f t="shared" si="0"/>
        <v>51.9</v>
      </c>
      <c r="L23" s="22">
        <f t="shared" si="5"/>
        <v>0.34682080924855491</v>
      </c>
      <c r="M23" s="6">
        <f t="shared" si="13"/>
        <v>46.1</v>
      </c>
      <c r="N23" s="6">
        <v>8.5</v>
      </c>
      <c r="O23" s="6">
        <v>8.1999999999999993</v>
      </c>
      <c r="P23" s="6"/>
      <c r="Q23" s="6">
        <v>230.4</v>
      </c>
      <c r="R23" s="6">
        <f t="shared" si="1"/>
        <v>10621.44</v>
      </c>
      <c r="S23" s="6">
        <f t="shared" si="15"/>
        <v>1958.4</v>
      </c>
      <c r="T23" s="6">
        <f t="shared" si="16"/>
        <v>1889.28</v>
      </c>
      <c r="U23" s="6"/>
      <c r="V23" s="6"/>
      <c r="W23" s="6"/>
      <c r="X23" s="6"/>
      <c r="Y23" s="8">
        <f t="shared" si="8"/>
        <v>3847.68</v>
      </c>
      <c r="Z23" s="17">
        <f t="shared" si="9"/>
        <v>0.3622559652928416</v>
      </c>
      <c r="AA23" s="6"/>
      <c r="AB23" s="6"/>
      <c r="AC23" s="6">
        <v>10</v>
      </c>
      <c r="AD23" s="6">
        <v>10</v>
      </c>
      <c r="AE23" s="8"/>
      <c r="AF23" s="8"/>
      <c r="AG23" s="6"/>
      <c r="AH23" s="8">
        <f t="shared" si="10"/>
        <v>4608</v>
      </c>
      <c r="AI23" s="19">
        <f t="shared" si="14"/>
        <v>0.43383947939262474</v>
      </c>
      <c r="AJ23" s="46">
        <v>6.4</v>
      </c>
      <c r="AK23" s="46"/>
      <c r="AL23" s="5">
        <f t="shared" si="3"/>
        <v>1474.5600000000002</v>
      </c>
      <c r="AM23" s="11">
        <f t="shared" si="11"/>
        <v>0.13882863340563992</v>
      </c>
      <c r="AN23" s="6">
        <v>1.5</v>
      </c>
      <c r="AO23" s="6">
        <v>1.5</v>
      </c>
      <c r="AP23" s="6">
        <f t="shared" si="4"/>
        <v>691.2</v>
      </c>
      <c r="AQ23" s="11">
        <f t="shared" si="12"/>
        <v>6.5075921908893705E-2</v>
      </c>
      <c r="AR23" s="6">
        <v>2.2999999999999998</v>
      </c>
      <c r="AS23" s="6">
        <v>3.5</v>
      </c>
      <c r="AT23" s="6"/>
      <c r="AU23" s="6"/>
      <c r="AV23" s="6"/>
      <c r="AW23" s="6"/>
    </row>
    <row r="24" spans="1:49" x14ac:dyDescent="0.3">
      <c r="A24" s="27"/>
      <c r="B24" s="3"/>
      <c r="C24" s="31"/>
      <c r="D24" s="3"/>
      <c r="E24" s="30"/>
      <c r="F24" s="30"/>
      <c r="G24" s="2" t="s">
        <v>22</v>
      </c>
      <c r="H24" t="s">
        <v>190</v>
      </c>
      <c r="I24" t="s">
        <v>259</v>
      </c>
      <c r="J24" s="6">
        <v>16.5</v>
      </c>
      <c r="K24" s="6">
        <f t="shared" si="0"/>
        <v>48</v>
      </c>
      <c r="L24" s="22">
        <f t="shared" si="5"/>
        <v>0.34375</v>
      </c>
      <c r="M24" s="6">
        <f t="shared" si="13"/>
        <v>43.6</v>
      </c>
      <c r="N24" s="6">
        <v>8.9</v>
      </c>
      <c r="O24" s="6">
        <v>8.6999999999999993</v>
      </c>
      <c r="P24" s="6"/>
      <c r="Q24" s="6">
        <v>230</v>
      </c>
      <c r="R24" s="6">
        <f t="shared" si="1"/>
        <v>10028</v>
      </c>
      <c r="S24" s="6">
        <f t="shared" si="15"/>
        <v>2047</v>
      </c>
      <c r="T24" s="6">
        <f t="shared" si="16"/>
        <v>2000.9999999999998</v>
      </c>
      <c r="U24" s="8"/>
      <c r="V24" s="8"/>
      <c r="W24" s="46">
        <v>15</v>
      </c>
      <c r="X24" s="46"/>
      <c r="Y24" s="8">
        <f t="shared" si="8"/>
        <v>7498</v>
      </c>
      <c r="Z24" s="17">
        <f t="shared" si="9"/>
        <v>0.74770642201834858</v>
      </c>
      <c r="AA24" s="6"/>
      <c r="AB24" s="6"/>
      <c r="AC24" s="6">
        <v>2</v>
      </c>
      <c r="AD24" s="6">
        <v>2</v>
      </c>
      <c r="AE24" s="8"/>
      <c r="AF24" s="8"/>
      <c r="AG24" s="6"/>
      <c r="AH24" s="8">
        <f t="shared" si="10"/>
        <v>920</v>
      </c>
      <c r="AI24" s="19">
        <f t="shared" si="14"/>
        <v>9.1743119266055037E-2</v>
      </c>
      <c r="AJ24" s="6">
        <v>2</v>
      </c>
      <c r="AK24" s="6">
        <v>2</v>
      </c>
      <c r="AL24" s="5">
        <f t="shared" si="3"/>
        <v>920</v>
      </c>
      <c r="AM24" s="11">
        <f t="shared" si="11"/>
        <v>9.1743119266055037E-2</v>
      </c>
      <c r="AN24" s="6">
        <v>1.5</v>
      </c>
      <c r="AO24" s="6">
        <v>1.5</v>
      </c>
      <c r="AP24" s="6">
        <f t="shared" si="4"/>
        <v>690</v>
      </c>
      <c r="AQ24" s="11">
        <f t="shared" si="12"/>
        <v>6.8807339449541288E-2</v>
      </c>
      <c r="AR24" s="6">
        <v>2.1</v>
      </c>
      <c r="AS24" s="6">
        <v>2.2999999999999998</v>
      </c>
      <c r="AT24" s="6"/>
      <c r="AU24" s="6"/>
      <c r="AV24" s="6"/>
      <c r="AW24" s="6"/>
    </row>
    <row r="25" spans="1:49" x14ac:dyDescent="0.3">
      <c r="A25" s="27"/>
      <c r="B25" s="3"/>
      <c r="C25" s="29"/>
      <c r="D25" s="3"/>
      <c r="E25" s="27"/>
      <c r="F25" s="27"/>
      <c r="G25" s="2" t="s">
        <v>23</v>
      </c>
      <c r="H25" t="s">
        <v>191</v>
      </c>
      <c r="I25" t="s">
        <v>259</v>
      </c>
      <c r="J25" s="6">
        <v>20.8</v>
      </c>
      <c r="K25" s="6">
        <f t="shared" si="0"/>
        <v>50.999999999999993</v>
      </c>
      <c r="L25" s="22">
        <f t="shared" si="5"/>
        <v>0.40784313725490201</v>
      </c>
      <c r="M25" s="6">
        <f t="shared" si="13"/>
        <v>46.199999999999996</v>
      </c>
      <c r="N25" s="6">
        <v>8.1999999999999993</v>
      </c>
      <c r="O25" s="6">
        <v>8.6</v>
      </c>
      <c r="P25" s="6"/>
      <c r="Q25" s="6">
        <v>2338</v>
      </c>
      <c r="R25" s="6">
        <f t="shared" si="1"/>
        <v>108015.59999999999</v>
      </c>
      <c r="S25" s="6">
        <f t="shared" si="15"/>
        <v>19171.599999999999</v>
      </c>
      <c r="T25" s="6">
        <f t="shared" si="16"/>
        <v>20106.8</v>
      </c>
      <c r="U25" s="8">
        <v>6</v>
      </c>
      <c r="V25" s="8">
        <v>4.3</v>
      </c>
      <c r="Y25" s="8">
        <f t="shared" si="8"/>
        <v>63359.799999999996</v>
      </c>
      <c r="Z25" s="17">
        <f t="shared" si="9"/>
        <v>0.58658008658008653</v>
      </c>
      <c r="AA25" s="6">
        <v>5.7</v>
      </c>
      <c r="AB25" s="6">
        <v>5.4</v>
      </c>
      <c r="AC25" s="6">
        <v>2</v>
      </c>
      <c r="AD25" s="6">
        <v>2</v>
      </c>
      <c r="AE25" s="8"/>
      <c r="AF25" s="8"/>
      <c r="AG25" s="6"/>
      <c r="AH25" s="8">
        <f t="shared" si="10"/>
        <v>35303.800000000003</v>
      </c>
      <c r="AI25" s="19">
        <f t="shared" si="14"/>
        <v>0.32683982683982687</v>
      </c>
      <c r="AJ25" s="6">
        <v>2</v>
      </c>
      <c r="AK25" s="6">
        <v>2</v>
      </c>
      <c r="AL25" s="5">
        <f t="shared" si="3"/>
        <v>9352</v>
      </c>
      <c r="AM25" s="11">
        <f t="shared" si="11"/>
        <v>8.658008658008659E-2</v>
      </c>
      <c r="AN25" s="6"/>
      <c r="AO25" s="6"/>
      <c r="AP25" s="6">
        <f t="shared" si="4"/>
        <v>0</v>
      </c>
      <c r="AQ25" s="11">
        <f t="shared" si="12"/>
        <v>0</v>
      </c>
      <c r="AR25" s="6">
        <v>2.4</v>
      </c>
      <c r="AS25" s="6">
        <v>2.4</v>
      </c>
      <c r="AT25" s="6"/>
      <c r="AU25" s="6"/>
      <c r="AV25" s="6"/>
      <c r="AW25" s="6"/>
    </row>
    <row r="26" spans="1:49" x14ac:dyDescent="0.3">
      <c r="A26" s="27"/>
      <c r="B26" s="3"/>
      <c r="C26" s="31"/>
      <c r="D26" s="3"/>
      <c r="E26" s="28"/>
      <c r="F26" s="28"/>
      <c r="G26" s="2" t="s">
        <v>24</v>
      </c>
      <c r="H26" t="s">
        <v>192</v>
      </c>
      <c r="I26" t="s">
        <v>259</v>
      </c>
      <c r="J26" s="6">
        <v>19.3</v>
      </c>
      <c r="K26" s="6">
        <f t="shared" si="0"/>
        <v>52.2</v>
      </c>
      <c r="L26" s="22">
        <f t="shared" si="5"/>
        <v>0.36973180076628354</v>
      </c>
      <c r="M26" s="6">
        <f t="shared" si="13"/>
        <v>47.300000000000004</v>
      </c>
      <c r="N26" s="6">
        <v>11.8</v>
      </c>
      <c r="O26" s="6">
        <v>11.3</v>
      </c>
      <c r="P26" s="6"/>
      <c r="Q26" s="6">
        <v>172.7</v>
      </c>
      <c r="R26" s="6">
        <f t="shared" si="1"/>
        <v>8168.71</v>
      </c>
      <c r="S26" s="6">
        <f t="shared" si="15"/>
        <v>2037.86</v>
      </c>
      <c r="T26" s="6">
        <f t="shared" si="16"/>
        <v>1951.51</v>
      </c>
      <c r="U26" s="6"/>
      <c r="V26" s="6"/>
      <c r="W26" s="46">
        <v>15.6</v>
      </c>
      <c r="X26" s="46"/>
      <c r="Y26" s="8">
        <f t="shared" si="8"/>
        <v>6683.49</v>
      </c>
      <c r="Z26" s="17">
        <f t="shared" si="9"/>
        <v>0.81818181818181812</v>
      </c>
      <c r="AA26" s="6"/>
      <c r="AB26" s="6"/>
      <c r="AC26" s="6">
        <v>2.2000000000000002</v>
      </c>
      <c r="AD26" s="6">
        <v>2.4</v>
      </c>
      <c r="AE26" s="8"/>
      <c r="AF26" s="8"/>
      <c r="AG26" s="6"/>
      <c r="AH26" s="8">
        <f t="shared" si="10"/>
        <v>794.41999999999985</v>
      </c>
      <c r="AI26" s="19">
        <f t="shared" si="14"/>
        <v>9.7251585623678624E-2</v>
      </c>
      <c r="AJ26" s="6">
        <v>2</v>
      </c>
      <c r="AK26" s="6">
        <v>2</v>
      </c>
      <c r="AL26" s="5">
        <f t="shared" si="3"/>
        <v>690.8</v>
      </c>
      <c r="AM26" s="11">
        <f t="shared" si="11"/>
        <v>8.4566596194503157E-2</v>
      </c>
      <c r="AN26" s="6"/>
      <c r="AO26" s="6"/>
      <c r="AP26" s="6">
        <f t="shared" si="4"/>
        <v>0</v>
      </c>
      <c r="AQ26" s="11">
        <f t="shared" si="12"/>
        <v>0</v>
      </c>
      <c r="AR26" s="6">
        <v>2.5</v>
      </c>
      <c r="AS26" s="6">
        <v>2.4</v>
      </c>
      <c r="AT26" s="6"/>
      <c r="AU26" s="6"/>
      <c r="AV26" s="6"/>
      <c r="AW26" s="6"/>
    </row>
    <row r="27" spans="1:49" x14ac:dyDescent="0.3">
      <c r="A27" s="27"/>
      <c r="B27" s="3"/>
      <c r="C27" s="28"/>
      <c r="D27" s="1"/>
      <c r="E27" s="30"/>
      <c r="F27" s="1"/>
      <c r="G27" s="2" t="s">
        <v>346</v>
      </c>
      <c r="H27" s="1" t="s">
        <v>347</v>
      </c>
      <c r="I27" t="s">
        <v>259</v>
      </c>
      <c r="J27" s="13">
        <v>26</v>
      </c>
      <c r="K27" s="6">
        <f t="shared" si="0"/>
        <v>70.7</v>
      </c>
      <c r="L27" s="22">
        <f t="shared" si="5"/>
        <v>0.36775106082036774</v>
      </c>
      <c r="M27" s="6">
        <f t="shared" si="13"/>
        <v>40.1</v>
      </c>
      <c r="N27" s="10">
        <v>5.5</v>
      </c>
      <c r="O27" s="8"/>
      <c r="P27" s="6"/>
      <c r="Q27" s="6">
        <v>128.5</v>
      </c>
      <c r="R27" s="6">
        <f t="shared" si="1"/>
        <v>5152.8500000000004</v>
      </c>
      <c r="S27" s="6">
        <f t="shared" si="15"/>
        <v>706.75</v>
      </c>
      <c r="T27" s="6">
        <f t="shared" si="16"/>
        <v>0</v>
      </c>
      <c r="U27" s="6">
        <v>13.8</v>
      </c>
      <c r="V27" s="6"/>
      <c r="W27" s="6"/>
      <c r="X27" s="6"/>
      <c r="Y27" s="8">
        <f t="shared" si="8"/>
        <v>2480.0500000000002</v>
      </c>
      <c r="Z27" s="17">
        <f t="shared" si="9"/>
        <v>0.48129675810473815</v>
      </c>
      <c r="AA27" s="6">
        <v>5</v>
      </c>
      <c r="AB27" s="6"/>
      <c r="AC27" s="6">
        <v>15.8</v>
      </c>
      <c r="AD27" s="6"/>
      <c r="AE27" s="6"/>
      <c r="AF27" s="6"/>
      <c r="AG27" s="6"/>
      <c r="AH27" s="8">
        <f t="shared" si="10"/>
        <v>2672.8</v>
      </c>
      <c r="AI27" s="19">
        <f t="shared" si="14"/>
        <v>0.51870324189526185</v>
      </c>
      <c r="AJ27" s="6"/>
      <c r="AK27" s="6"/>
      <c r="AM27" s="11"/>
      <c r="AN27" s="6"/>
      <c r="AO27" s="6"/>
      <c r="AP27" s="6">
        <f t="shared" si="4"/>
        <v>0</v>
      </c>
      <c r="AQ27" s="11"/>
      <c r="AR27" s="6">
        <v>2.6</v>
      </c>
      <c r="AS27" s="6">
        <v>3.5</v>
      </c>
      <c r="AT27" s="6"/>
      <c r="AU27" s="6"/>
      <c r="AV27" s="7">
        <v>5.6</v>
      </c>
      <c r="AW27" s="7">
        <v>18.899999999999999</v>
      </c>
    </row>
    <row r="28" spans="1:49" x14ac:dyDescent="0.3">
      <c r="A28" s="27"/>
      <c r="B28" s="3"/>
      <c r="C28" s="28"/>
      <c r="D28" s="3"/>
      <c r="F28" s="28"/>
      <c r="G28" s="2" t="s">
        <v>25</v>
      </c>
      <c r="H28" t="s">
        <v>193</v>
      </c>
      <c r="I28" t="s">
        <v>259</v>
      </c>
      <c r="J28" s="6">
        <v>24.8</v>
      </c>
      <c r="K28" s="6">
        <f t="shared" si="0"/>
        <v>31.5</v>
      </c>
      <c r="L28" s="22">
        <f t="shared" si="5"/>
        <v>0.78730158730158728</v>
      </c>
      <c r="M28" s="6">
        <f t="shared" si="13"/>
        <v>24.5</v>
      </c>
      <c r="N28" s="6"/>
      <c r="O28" s="10">
        <v>7.5</v>
      </c>
      <c r="P28" s="8"/>
      <c r="Q28" s="6">
        <v>513.20000000000005</v>
      </c>
      <c r="R28" s="6">
        <f t="shared" si="1"/>
        <v>12573.400000000001</v>
      </c>
      <c r="S28" s="6">
        <f t="shared" si="15"/>
        <v>0</v>
      </c>
      <c r="T28" s="6">
        <f t="shared" si="16"/>
        <v>3849.0000000000005</v>
      </c>
      <c r="U28" s="8">
        <v>14</v>
      </c>
      <c r="V28" s="8"/>
      <c r="W28" s="6"/>
      <c r="X28" s="6"/>
      <c r="Y28" s="8">
        <f t="shared" si="8"/>
        <v>11033.800000000001</v>
      </c>
      <c r="Z28" s="17">
        <f t="shared" si="9"/>
        <v>0.87755102040816324</v>
      </c>
      <c r="AA28" s="6"/>
      <c r="AB28" s="6"/>
      <c r="AC28" s="6"/>
      <c r="AD28" s="6">
        <v>1.5</v>
      </c>
      <c r="AE28" s="8"/>
      <c r="AF28" s="8"/>
      <c r="AG28" s="6">
        <v>1.5</v>
      </c>
      <c r="AH28" s="8">
        <f t="shared" si="10"/>
        <v>1539.6000000000001</v>
      </c>
      <c r="AI28" s="19">
        <f t="shared" si="14"/>
        <v>0.12244897959183673</v>
      </c>
      <c r="AJ28" s="6"/>
      <c r="AK28" s="6"/>
      <c r="AL28" s="5">
        <f t="shared" si="3"/>
        <v>0</v>
      </c>
      <c r="AM28" s="11">
        <f t="shared" si="11"/>
        <v>0</v>
      </c>
      <c r="AN28" s="6"/>
      <c r="AO28" s="6"/>
      <c r="AP28" s="6">
        <f t="shared" si="4"/>
        <v>0</v>
      </c>
      <c r="AQ28" s="11">
        <f t="shared" si="12"/>
        <v>0</v>
      </c>
      <c r="AR28" s="6">
        <v>4</v>
      </c>
      <c r="AS28" s="6">
        <v>2.5</v>
      </c>
      <c r="AT28" s="6"/>
      <c r="AU28" s="6"/>
      <c r="AV28" s="6">
        <v>0.5</v>
      </c>
      <c r="AW28" s="6"/>
    </row>
    <row r="29" spans="1:49" x14ac:dyDescent="0.3">
      <c r="A29" s="27"/>
      <c r="B29" s="3"/>
      <c r="C29" s="27"/>
      <c r="D29" s="3"/>
      <c r="E29" s="28"/>
      <c r="F29" s="28"/>
      <c r="G29" s="2" t="s">
        <v>27</v>
      </c>
      <c r="H29" t="s">
        <v>26</v>
      </c>
      <c r="I29" t="s">
        <v>259</v>
      </c>
      <c r="J29" s="6">
        <v>21.3</v>
      </c>
      <c r="K29" s="6">
        <f t="shared" si="0"/>
        <v>54.5</v>
      </c>
      <c r="L29" s="22">
        <f t="shared" si="5"/>
        <v>0.39082568807339452</v>
      </c>
      <c r="M29" s="6">
        <f t="shared" si="13"/>
        <v>48</v>
      </c>
      <c r="N29" s="10">
        <v>8</v>
      </c>
      <c r="O29" s="10">
        <v>8</v>
      </c>
      <c r="P29" s="8"/>
      <c r="Q29" s="8">
        <v>219.4</v>
      </c>
      <c r="R29" s="6">
        <f t="shared" si="1"/>
        <v>10531.2</v>
      </c>
      <c r="S29" s="8">
        <f t="shared" si="15"/>
        <v>1755.2</v>
      </c>
      <c r="T29" s="8">
        <f t="shared" si="16"/>
        <v>1755.2</v>
      </c>
      <c r="U29" s="8">
        <v>21</v>
      </c>
      <c r="V29" s="8"/>
      <c r="W29" s="6"/>
      <c r="X29" s="6"/>
      <c r="Y29" s="8">
        <f t="shared" si="8"/>
        <v>8117.8</v>
      </c>
      <c r="Z29" s="17">
        <f t="shared" si="9"/>
        <v>0.77083333333333337</v>
      </c>
      <c r="AA29" s="6"/>
      <c r="AB29" s="6"/>
      <c r="AC29" s="6">
        <v>4</v>
      </c>
      <c r="AD29" s="6">
        <v>4</v>
      </c>
      <c r="AE29" s="8"/>
      <c r="AF29" s="8"/>
      <c r="AG29" s="6">
        <v>3</v>
      </c>
      <c r="AH29" s="8">
        <f t="shared" si="10"/>
        <v>2413.4</v>
      </c>
      <c r="AI29" s="19">
        <f t="shared" si="14"/>
        <v>0.22916666666666666</v>
      </c>
      <c r="AJ29" s="6"/>
      <c r="AK29" s="6"/>
      <c r="AL29" s="5">
        <f t="shared" si="3"/>
        <v>0</v>
      </c>
      <c r="AM29" s="11">
        <f t="shared" si="11"/>
        <v>0</v>
      </c>
      <c r="AN29" s="6"/>
      <c r="AO29" s="6"/>
      <c r="AP29" s="6">
        <f t="shared" si="4"/>
        <v>0</v>
      </c>
      <c r="AQ29" s="11">
        <f t="shared" si="12"/>
        <v>0</v>
      </c>
      <c r="AR29" s="6">
        <v>4.5</v>
      </c>
      <c r="AS29" s="6"/>
      <c r="AT29" s="6"/>
      <c r="AU29" s="6">
        <v>2</v>
      </c>
      <c r="AV29" s="6"/>
      <c r="AW29" s="6"/>
    </row>
    <row r="30" spans="1:49" x14ac:dyDescent="0.3">
      <c r="A30" s="27"/>
      <c r="B30" s="3"/>
      <c r="C30" s="28"/>
      <c r="D30" s="3"/>
      <c r="F30" s="28"/>
      <c r="G30" s="2" t="s">
        <v>25</v>
      </c>
      <c r="H30" t="s">
        <v>194</v>
      </c>
      <c r="I30" t="s">
        <v>259</v>
      </c>
      <c r="J30" s="13">
        <v>24</v>
      </c>
      <c r="K30" s="6">
        <f t="shared" si="0"/>
        <v>42</v>
      </c>
      <c r="L30" s="22">
        <f t="shared" si="5"/>
        <v>0.5714285714285714</v>
      </c>
      <c r="M30" s="6">
        <f t="shared" si="13"/>
        <v>36</v>
      </c>
      <c r="N30" s="8"/>
      <c r="O30" s="10">
        <v>8</v>
      </c>
      <c r="P30" s="8"/>
      <c r="Q30" s="8">
        <v>212</v>
      </c>
      <c r="R30" s="6">
        <f t="shared" si="1"/>
        <v>7632</v>
      </c>
      <c r="S30" s="8">
        <f t="shared" si="15"/>
        <v>0</v>
      </c>
      <c r="T30" s="8">
        <f t="shared" si="16"/>
        <v>1696</v>
      </c>
      <c r="U30" s="8">
        <v>21</v>
      </c>
      <c r="V30" s="8"/>
      <c r="W30" s="6"/>
      <c r="X30" s="6"/>
      <c r="Y30" s="8">
        <f t="shared" si="8"/>
        <v>6148</v>
      </c>
      <c r="Z30" s="17">
        <f t="shared" si="9"/>
        <v>0.80555555555555558</v>
      </c>
      <c r="AA30" s="6"/>
      <c r="AB30" s="6"/>
      <c r="AC30" s="6"/>
      <c r="AD30" s="6">
        <v>4</v>
      </c>
      <c r="AE30" s="8"/>
      <c r="AF30" s="8"/>
      <c r="AG30" s="6">
        <v>3</v>
      </c>
      <c r="AH30" s="8">
        <f t="shared" si="10"/>
        <v>1484</v>
      </c>
      <c r="AI30" s="19">
        <f t="shared" si="14"/>
        <v>0.19444444444444445</v>
      </c>
      <c r="AJ30" s="6"/>
      <c r="AK30" s="6"/>
      <c r="AL30" s="5">
        <f t="shared" si="3"/>
        <v>0</v>
      </c>
      <c r="AM30" s="11">
        <f t="shared" si="11"/>
        <v>0</v>
      </c>
      <c r="AN30" s="6"/>
      <c r="AO30" s="6"/>
      <c r="AP30" s="6">
        <f t="shared" si="4"/>
        <v>0</v>
      </c>
      <c r="AQ30" s="11">
        <f t="shared" si="12"/>
        <v>0</v>
      </c>
      <c r="AR30" s="6">
        <v>1</v>
      </c>
      <c r="AS30" s="6"/>
      <c r="AT30" s="6"/>
      <c r="AU30" s="6">
        <v>2</v>
      </c>
      <c r="AV30" s="6">
        <v>3</v>
      </c>
      <c r="AW30" s="6"/>
    </row>
    <row r="31" spans="1:49" x14ac:dyDescent="0.3">
      <c r="A31" s="27"/>
      <c r="B31" s="3"/>
      <c r="C31" s="27"/>
      <c r="D31" s="3"/>
      <c r="E31" s="27"/>
      <c r="F31" s="27"/>
      <c r="G31" s="2" t="s">
        <v>249</v>
      </c>
      <c r="H31" t="s">
        <v>29</v>
      </c>
      <c r="I31" t="s">
        <v>259</v>
      </c>
      <c r="J31" s="13">
        <v>17.600000000000001</v>
      </c>
      <c r="K31" s="6">
        <f t="shared" si="0"/>
        <v>60.5</v>
      </c>
      <c r="L31" s="22">
        <f t="shared" si="5"/>
        <v>0.29090909090909095</v>
      </c>
      <c r="M31" s="6">
        <f t="shared" si="13"/>
        <v>52</v>
      </c>
      <c r="N31" s="10">
        <v>8</v>
      </c>
      <c r="O31" s="10">
        <v>12</v>
      </c>
      <c r="P31" s="8"/>
      <c r="Q31" s="6">
        <v>837.4</v>
      </c>
      <c r="R31" s="6">
        <f t="shared" si="1"/>
        <v>43544.799999999996</v>
      </c>
      <c r="S31" s="6">
        <f t="shared" si="15"/>
        <v>6699.2</v>
      </c>
      <c r="T31" s="6">
        <f t="shared" si="16"/>
        <v>10048.799999999999</v>
      </c>
      <c r="U31" s="6">
        <v>21</v>
      </c>
      <c r="V31" s="6"/>
      <c r="W31" s="6"/>
      <c r="X31" s="6"/>
      <c r="Y31" s="8">
        <f t="shared" si="8"/>
        <v>34333.4</v>
      </c>
      <c r="Z31" s="17">
        <f t="shared" si="9"/>
        <v>0.78846153846153844</v>
      </c>
      <c r="AA31" s="6"/>
      <c r="AB31" s="6"/>
      <c r="AC31" s="6">
        <v>4</v>
      </c>
      <c r="AD31" s="6">
        <v>4</v>
      </c>
      <c r="AE31" s="8"/>
      <c r="AF31" s="8"/>
      <c r="AG31" s="6">
        <v>3</v>
      </c>
      <c r="AH31" s="8">
        <f t="shared" si="10"/>
        <v>9211.4</v>
      </c>
      <c r="AI31" s="19">
        <f t="shared" si="14"/>
        <v>0.21153846153846154</v>
      </c>
      <c r="AJ31" s="6"/>
      <c r="AK31" s="6"/>
      <c r="AL31" s="5">
        <f t="shared" si="3"/>
        <v>0</v>
      </c>
      <c r="AM31" s="11">
        <f t="shared" si="11"/>
        <v>0</v>
      </c>
      <c r="AN31" s="6"/>
      <c r="AO31" s="6"/>
      <c r="AP31" s="6">
        <f t="shared" si="4"/>
        <v>0</v>
      </c>
      <c r="AQ31" s="11">
        <f t="shared" si="12"/>
        <v>0</v>
      </c>
      <c r="AR31" s="6">
        <v>1.5</v>
      </c>
      <c r="AS31" s="6">
        <v>4</v>
      </c>
      <c r="AT31" s="6"/>
      <c r="AU31" s="6"/>
      <c r="AV31" s="6"/>
      <c r="AW31" s="6">
        <v>3</v>
      </c>
    </row>
    <row r="32" spans="1:49" x14ac:dyDescent="0.3">
      <c r="A32" s="27"/>
      <c r="B32" s="3"/>
      <c r="C32" s="27"/>
      <c r="D32" s="3"/>
      <c r="E32" s="30"/>
      <c r="F32" s="28"/>
      <c r="G32" s="2" t="s">
        <v>31</v>
      </c>
      <c r="H32" t="s">
        <v>195</v>
      </c>
      <c r="I32" t="s">
        <v>259</v>
      </c>
      <c r="J32" s="13">
        <v>167.3</v>
      </c>
      <c r="K32" s="6">
        <f t="shared" si="0"/>
        <v>60</v>
      </c>
      <c r="L32" s="22">
        <f t="shared" si="5"/>
        <v>2.7883333333333336</v>
      </c>
      <c r="M32" s="6">
        <f t="shared" si="13"/>
        <v>52</v>
      </c>
      <c r="N32" s="6">
        <v>6</v>
      </c>
      <c r="O32" s="6">
        <v>6</v>
      </c>
      <c r="P32" s="6"/>
      <c r="Q32" s="6">
        <v>163.4</v>
      </c>
      <c r="R32" s="6">
        <f t="shared" si="1"/>
        <v>8496.8000000000011</v>
      </c>
      <c r="S32" s="6">
        <f t="shared" si="15"/>
        <v>980.40000000000009</v>
      </c>
      <c r="T32" s="6">
        <f t="shared" si="16"/>
        <v>980.40000000000009</v>
      </c>
      <c r="U32" s="6">
        <v>21</v>
      </c>
      <c r="V32" s="6"/>
      <c r="W32" s="6"/>
      <c r="X32" s="6"/>
      <c r="Y32" s="8">
        <f t="shared" si="8"/>
        <v>5392.2</v>
      </c>
      <c r="Z32" s="17">
        <f t="shared" si="9"/>
        <v>0.63461538461538458</v>
      </c>
      <c r="AA32" s="6"/>
      <c r="AB32" s="6"/>
      <c r="AC32" s="6">
        <v>8</v>
      </c>
      <c r="AD32" s="6">
        <v>6.5</v>
      </c>
      <c r="AE32" s="8"/>
      <c r="AF32" s="8"/>
      <c r="AG32" s="6">
        <v>3</v>
      </c>
      <c r="AH32" s="8">
        <f t="shared" si="10"/>
        <v>2859.5</v>
      </c>
      <c r="AI32" s="19">
        <f t="shared" si="14"/>
        <v>0.33653846153846156</v>
      </c>
      <c r="AJ32" s="6"/>
      <c r="AK32" s="6"/>
      <c r="AL32" s="5">
        <f t="shared" si="3"/>
        <v>0</v>
      </c>
      <c r="AM32" s="11">
        <f t="shared" si="11"/>
        <v>0</v>
      </c>
      <c r="AN32" s="6"/>
      <c r="AO32" s="6">
        <v>1.5</v>
      </c>
      <c r="AP32" s="6">
        <f t="shared" si="4"/>
        <v>245.10000000000002</v>
      </c>
      <c r="AQ32" s="11">
        <f t="shared" si="12"/>
        <v>2.8846153846153848E-2</v>
      </c>
      <c r="AR32" s="6">
        <v>6</v>
      </c>
      <c r="AS32" s="6">
        <v>2</v>
      </c>
      <c r="AT32" s="6"/>
      <c r="AU32" s="6"/>
      <c r="AV32" s="6"/>
      <c r="AW32" s="6"/>
    </row>
    <row r="33" spans="1:49" x14ac:dyDescent="0.3">
      <c r="A33" s="27"/>
      <c r="B33" s="3"/>
      <c r="C33" s="27"/>
      <c r="D33" s="3"/>
      <c r="E33" s="28"/>
      <c r="F33" s="28"/>
      <c r="G33" s="2" t="s">
        <v>32</v>
      </c>
      <c r="H33" t="s">
        <v>30</v>
      </c>
      <c r="I33" t="s">
        <v>259</v>
      </c>
      <c r="J33" s="6">
        <v>17.100000000000001</v>
      </c>
      <c r="K33" s="6">
        <f t="shared" si="0"/>
        <v>60</v>
      </c>
      <c r="L33" s="22">
        <f t="shared" si="5"/>
        <v>0.28500000000000003</v>
      </c>
      <c r="M33" s="6">
        <f t="shared" si="13"/>
        <v>52.5</v>
      </c>
      <c r="N33" s="6">
        <v>6</v>
      </c>
      <c r="O33" s="6">
        <v>6</v>
      </c>
      <c r="P33" s="6"/>
      <c r="Q33" s="6">
        <v>493.8</v>
      </c>
      <c r="R33" s="6">
        <f t="shared" si="1"/>
        <v>25924.5</v>
      </c>
      <c r="S33" s="6">
        <f t="shared" si="15"/>
        <v>2962.8</v>
      </c>
      <c r="T33" s="6">
        <f t="shared" si="16"/>
        <v>2962.8</v>
      </c>
      <c r="U33" s="6">
        <v>21</v>
      </c>
      <c r="V33" s="6"/>
      <c r="W33" s="6"/>
      <c r="X33" s="6"/>
      <c r="Y33" s="8">
        <f t="shared" si="8"/>
        <v>16295.4</v>
      </c>
      <c r="Z33" s="17">
        <f t="shared" si="9"/>
        <v>0.62857142857142856</v>
      </c>
      <c r="AA33" s="6"/>
      <c r="AB33" s="6"/>
      <c r="AC33" s="6">
        <v>6.5</v>
      </c>
      <c r="AD33" s="6">
        <v>6.5</v>
      </c>
      <c r="AE33" s="8"/>
      <c r="AF33" s="8"/>
      <c r="AG33" s="6">
        <v>3</v>
      </c>
      <c r="AH33" s="8">
        <f t="shared" si="10"/>
        <v>7900.8</v>
      </c>
      <c r="AI33" s="19">
        <f t="shared" si="14"/>
        <v>0.30476190476190479</v>
      </c>
      <c r="AJ33" s="6">
        <v>2</v>
      </c>
      <c r="AK33" s="6"/>
      <c r="AL33" s="5">
        <f t="shared" si="3"/>
        <v>987.6</v>
      </c>
      <c r="AM33" s="11">
        <f t="shared" si="11"/>
        <v>3.8095238095238099E-2</v>
      </c>
      <c r="AN33" s="6"/>
      <c r="AO33" s="6">
        <v>1.5</v>
      </c>
      <c r="AP33" s="6">
        <f t="shared" si="4"/>
        <v>740.7</v>
      </c>
      <c r="AQ33" s="11">
        <f t="shared" si="12"/>
        <v>2.8571428571428571E-2</v>
      </c>
      <c r="AR33" s="6">
        <v>3.5</v>
      </c>
      <c r="AS33" s="6">
        <v>4</v>
      </c>
      <c r="AT33" s="6"/>
      <c r="AU33" s="6"/>
      <c r="AV33" s="6"/>
      <c r="AW33" s="6"/>
    </row>
    <row r="34" spans="1:49" x14ac:dyDescent="0.3">
      <c r="A34" s="27"/>
      <c r="B34" s="3"/>
      <c r="C34" s="27"/>
      <c r="D34" s="3"/>
      <c r="E34" s="28"/>
      <c r="F34" s="28"/>
      <c r="G34" s="2" t="s">
        <v>33</v>
      </c>
      <c r="H34" t="s">
        <v>196</v>
      </c>
      <c r="I34" t="s">
        <v>259</v>
      </c>
      <c r="J34" s="6">
        <v>18</v>
      </c>
      <c r="K34" s="6">
        <f t="shared" si="0"/>
        <v>57</v>
      </c>
      <c r="L34" s="22">
        <f t="shared" si="5"/>
        <v>0.31578947368421051</v>
      </c>
      <c r="M34" s="6">
        <f t="shared" si="13"/>
        <v>50</v>
      </c>
      <c r="N34" s="6">
        <v>8</v>
      </c>
      <c r="O34" s="6">
        <v>7</v>
      </c>
      <c r="P34" s="6"/>
      <c r="Q34" s="6">
        <v>249.1</v>
      </c>
      <c r="R34" s="6">
        <f t="shared" si="1"/>
        <v>12455</v>
      </c>
      <c r="S34" s="6">
        <f t="shared" si="15"/>
        <v>1992.8</v>
      </c>
      <c r="T34" s="6">
        <f t="shared" si="16"/>
        <v>1743.7</v>
      </c>
      <c r="U34" s="6">
        <v>21</v>
      </c>
      <c r="V34" s="6"/>
      <c r="W34" s="6"/>
      <c r="X34" s="6"/>
      <c r="Y34" s="8">
        <f t="shared" si="8"/>
        <v>8967.6</v>
      </c>
      <c r="Z34" s="17">
        <f t="shared" si="9"/>
        <v>0.72</v>
      </c>
      <c r="AA34" s="6"/>
      <c r="AB34" s="6"/>
      <c r="AC34" s="6">
        <v>2.5</v>
      </c>
      <c r="AD34" s="6">
        <v>2.5</v>
      </c>
      <c r="AE34" s="8"/>
      <c r="AF34" s="8"/>
      <c r="AG34" s="6">
        <v>6</v>
      </c>
      <c r="AH34" s="8">
        <f t="shared" si="10"/>
        <v>2740.1</v>
      </c>
      <c r="AI34" s="19">
        <f t="shared" si="14"/>
        <v>0.22</v>
      </c>
      <c r="AJ34" s="46">
        <v>3</v>
      </c>
      <c r="AK34" s="46"/>
      <c r="AL34" s="5">
        <f t="shared" si="3"/>
        <v>747.3</v>
      </c>
      <c r="AM34" s="11">
        <f t="shared" si="11"/>
        <v>0.06</v>
      </c>
      <c r="AN34" s="6"/>
      <c r="AO34" s="6"/>
      <c r="AP34" s="6">
        <f t="shared" si="4"/>
        <v>0</v>
      </c>
      <c r="AQ34" s="11">
        <f t="shared" si="12"/>
        <v>0</v>
      </c>
      <c r="AR34" s="6">
        <v>3.5</v>
      </c>
      <c r="AS34" s="6">
        <v>2</v>
      </c>
      <c r="AT34" s="6"/>
      <c r="AU34" s="6">
        <v>1.5</v>
      </c>
      <c r="AV34" s="6"/>
      <c r="AW34" s="6"/>
    </row>
    <row r="35" spans="1:49" x14ac:dyDescent="0.3">
      <c r="A35" s="27"/>
      <c r="B35" s="3"/>
      <c r="C35" s="27"/>
      <c r="D35" s="3"/>
      <c r="E35" s="28"/>
      <c r="F35" s="28"/>
      <c r="G35" s="2" t="s">
        <v>35</v>
      </c>
      <c r="H35" t="s">
        <v>197</v>
      </c>
      <c r="I35" t="s">
        <v>259</v>
      </c>
      <c r="J35" s="6">
        <v>15.8</v>
      </c>
      <c r="K35" s="6">
        <f t="shared" ref="K35:K66" si="17">M35+AR35+AS35+AT35+AU35+AV35+AW35</f>
        <v>50.1</v>
      </c>
      <c r="L35" s="22">
        <f t="shared" si="5"/>
        <v>0.31536926147704591</v>
      </c>
      <c r="M35" s="6">
        <f t="shared" si="13"/>
        <v>45.300000000000004</v>
      </c>
      <c r="N35" s="6">
        <v>8.4</v>
      </c>
      <c r="O35" s="6">
        <v>8.6</v>
      </c>
      <c r="P35" s="6"/>
      <c r="Q35" s="6">
        <v>313.39999999999998</v>
      </c>
      <c r="R35" s="6">
        <f t="shared" ref="R35:R66" si="18">M35*Q35</f>
        <v>14197.02</v>
      </c>
      <c r="S35" s="6">
        <f t="shared" si="15"/>
        <v>2632.56</v>
      </c>
      <c r="T35" s="6">
        <f t="shared" si="16"/>
        <v>2695.24</v>
      </c>
      <c r="U35" s="6">
        <v>14.8</v>
      </c>
      <c r="V35" s="6"/>
      <c r="W35" s="6"/>
      <c r="X35" s="6"/>
      <c r="Y35" s="8">
        <f t="shared" si="8"/>
        <v>9966.119999999999</v>
      </c>
      <c r="Z35" s="17">
        <f t="shared" si="9"/>
        <v>0.70198675496688734</v>
      </c>
      <c r="AA35" s="6"/>
      <c r="AB35" s="6"/>
      <c r="AC35" s="6">
        <v>3.7</v>
      </c>
      <c r="AD35" s="6">
        <v>3.2</v>
      </c>
      <c r="AE35" s="8"/>
      <c r="AF35" s="8"/>
      <c r="AG35" s="6"/>
      <c r="AH35" s="8">
        <f t="shared" si="10"/>
        <v>2162.46</v>
      </c>
      <c r="AI35" s="19">
        <f t="shared" si="14"/>
        <v>0.15231788079470199</v>
      </c>
      <c r="AJ35" s="6">
        <v>4.7</v>
      </c>
      <c r="AK35" s="6">
        <v>1.9</v>
      </c>
      <c r="AL35" s="5">
        <f t="shared" ref="AL35:AL66" si="19">(AJ35+AK35)*Q35</f>
        <v>2068.4399999999996</v>
      </c>
      <c r="AM35" s="11">
        <f t="shared" si="11"/>
        <v>0.14569536423841056</v>
      </c>
      <c r="AN35" s="6"/>
      <c r="AO35" s="6"/>
      <c r="AP35" s="6">
        <f t="shared" ref="AP35:AP66" si="20">(AN35+AO35)*Q35</f>
        <v>0</v>
      </c>
      <c r="AQ35" s="11">
        <f t="shared" si="12"/>
        <v>0</v>
      </c>
      <c r="AR35" s="6">
        <v>2.5</v>
      </c>
      <c r="AS35" s="6">
        <v>2.2999999999999998</v>
      </c>
      <c r="AT35" s="6"/>
      <c r="AU35" s="6"/>
      <c r="AV35" s="6"/>
      <c r="AW35" s="6"/>
    </row>
    <row r="36" spans="1:49" x14ac:dyDescent="0.3">
      <c r="A36" s="27"/>
      <c r="B36" s="3"/>
      <c r="C36" s="27"/>
      <c r="D36" s="3"/>
      <c r="E36" s="28"/>
      <c r="F36" s="28"/>
      <c r="G36" s="2" t="s">
        <v>36</v>
      </c>
      <c r="H36" t="s">
        <v>34</v>
      </c>
      <c r="I36" t="s">
        <v>259</v>
      </c>
      <c r="J36" s="6">
        <v>15.7</v>
      </c>
      <c r="K36" s="6">
        <f t="shared" si="17"/>
        <v>52.7</v>
      </c>
      <c r="L36" s="22">
        <f t="shared" si="5"/>
        <v>0.29791271347248571</v>
      </c>
      <c r="M36" s="6">
        <f t="shared" si="13"/>
        <v>46.1</v>
      </c>
      <c r="N36" s="6">
        <v>6.2</v>
      </c>
      <c r="O36" s="6">
        <v>6.2</v>
      </c>
      <c r="P36" s="6"/>
      <c r="Q36" s="6">
        <v>894.3</v>
      </c>
      <c r="R36" s="6">
        <f t="shared" si="18"/>
        <v>41227.229999999996</v>
      </c>
      <c r="S36" s="6">
        <f t="shared" si="15"/>
        <v>5544.66</v>
      </c>
      <c r="T36" s="6">
        <f t="shared" si="16"/>
        <v>5544.66</v>
      </c>
      <c r="U36" s="6">
        <v>21.6</v>
      </c>
      <c r="V36" s="6"/>
      <c r="W36" s="6"/>
      <c r="X36" s="6"/>
      <c r="Y36" s="8">
        <f t="shared" si="8"/>
        <v>30406.199999999997</v>
      </c>
      <c r="Z36" s="17">
        <f t="shared" si="9"/>
        <v>0.73752711496746204</v>
      </c>
      <c r="AA36" s="6"/>
      <c r="AB36" s="6"/>
      <c r="AC36" s="6">
        <v>3.1</v>
      </c>
      <c r="AD36" s="6">
        <v>3.7</v>
      </c>
      <c r="AE36" s="8"/>
      <c r="AF36" s="8"/>
      <c r="AG36" s="6">
        <v>1.6</v>
      </c>
      <c r="AH36" s="8">
        <f t="shared" si="10"/>
        <v>7512.12</v>
      </c>
      <c r="AI36" s="19">
        <f t="shared" si="14"/>
        <v>0.1822125813449024</v>
      </c>
      <c r="AJ36" s="6"/>
      <c r="AK36" s="6"/>
      <c r="AL36" s="5">
        <f t="shared" si="19"/>
        <v>0</v>
      </c>
      <c r="AM36" s="11">
        <f t="shared" si="11"/>
        <v>0</v>
      </c>
      <c r="AN36" s="6">
        <v>1.8</v>
      </c>
      <c r="AO36" s="6">
        <v>1.9</v>
      </c>
      <c r="AP36" s="6">
        <f t="shared" si="20"/>
        <v>3308.91</v>
      </c>
      <c r="AQ36" s="11">
        <f t="shared" si="12"/>
        <v>8.0260303687635579E-2</v>
      </c>
      <c r="AR36" s="6">
        <v>3.5</v>
      </c>
      <c r="AS36" s="6">
        <v>3.1</v>
      </c>
      <c r="AT36" s="6"/>
      <c r="AU36" s="6"/>
      <c r="AV36" s="6"/>
      <c r="AW36" s="6"/>
    </row>
    <row r="37" spans="1:49" x14ac:dyDescent="0.3">
      <c r="A37" s="27"/>
      <c r="B37" s="3"/>
      <c r="C37" s="27"/>
      <c r="D37" s="3"/>
      <c r="E37" s="28"/>
      <c r="F37" s="27"/>
      <c r="G37" s="2" t="s">
        <v>37</v>
      </c>
      <c r="H37" t="s">
        <v>198</v>
      </c>
      <c r="I37" t="s">
        <v>259</v>
      </c>
      <c r="J37" s="13">
        <v>15.3</v>
      </c>
      <c r="K37" s="6">
        <f t="shared" si="17"/>
        <v>60.5</v>
      </c>
      <c r="L37" s="22">
        <f t="shared" si="5"/>
        <v>0.2528925619834711</v>
      </c>
      <c r="M37" s="6">
        <f t="shared" si="13"/>
        <v>54.3</v>
      </c>
      <c r="N37" s="6">
        <v>6</v>
      </c>
      <c r="O37" s="6">
        <v>9</v>
      </c>
      <c r="P37" s="6"/>
      <c r="Q37" s="6">
        <v>162</v>
      </c>
      <c r="R37" s="6">
        <f t="shared" si="18"/>
        <v>8796.6</v>
      </c>
      <c r="S37" s="6">
        <f t="shared" si="15"/>
        <v>972</v>
      </c>
      <c r="T37" s="6">
        <f t="shared" si="16"/>
        <v>1458</v>
      </c>
      <c r="U37" s="6">
        <v>21.9</v>
      </c>
      <c r="V37" s="6"/>
      <c r="W37" s="6"/>
      <c r="X37" s="6"/>
      <c r="Y37" s="8">
        <f t="shared" si="8"/>
        <v>5977.8</v>
      </c>
      <c r="Z37" s="17">
        <f t="shared" si="9"/>
        <v>0.6795580110497238</v>
      </c>
      <c r="AA37" s="6"/>
      <c r="AB37" s="6"/>
      <c r="AC37" s="6">
        <v>2</v>
      </c>
      <c r="AD37" s="6">
        <v>6.8</v>
      </c>
      <c r="AE37" s="8"/>
      <c r="AF37" s="8"/>
      <c r="AG37" s="6">
        <v>2.9</v>
      </c>
      <c r="AH37" s="8">
        <f t="shared" si="10"/>
        <v>1895.4</v>
      </c>
      <c r="AI37" s="19">
        <f t="shared" si="14"/>
        <v>0.21546961325966854</v>
      </c>
      <c r="AJ37" s="6"/>
      <c r="AK37" s="6">
        <v>1.3</v>
      </c>
      <c r="AL37" s="5">
        <f t="shared" si="19"/>
        <v>210.6</v>
      </c>
      <c r="AM37" s="11">
        <f t="shared" si="11"/>
        <v>2.3941068139963169E-2</v>
      </c>
      <c r="AN37" s="6">
        <v>2.2000000000000002</v>
      </c>
      <c r="AO37" s="6">
        <v>2.2000000000000002</v>
      </c>
      <c r="AP37" s="6">
        <f t="shared" si="20"/>
        <v>712.80000000000007</v>
      </c>
      <c r="AQ37" s="11">
        <f t="shared" si="12"/>
        <v>8.1031307550644582E-2</v>
      </c>
      <c r="AR37" s="6">
        <v>3.2</v>
      </c>
      <c r="AS37" s="6">
        <v>3</v>
      </c>
      <c r="AT37" s="6"/>
      <c r="AU37" s="6"/>
      <c r="AV37" s="6"/>
      <c r="AW37" s="6"/>
    </row>
    <row r="38" spans="1:49" x14ac:dyDescent="0.3">
      <c r="A38" s="27"/>
      <c r="B38" s="3"/>
      <c r="C38" s="27"/>
      <c r="D38" s="3"/>
      <c r="E38" s="28"/>
      <c r="F38" s="31"/>
      <c r="G38" s="2" t="s">
        <v>40</v>
      </c>
      <c r="H38" t="s">
        <v>199</v>
      </c>
      <c r="I38" t="s">
        <v>259</v>
      </c>
      <c r="J38" s="6">
        <v>18.2</v>
      </c>
      <c r="K38" s="6">
        <f t="shared" si="17"/>
        <v>51.2</v>
      </c>
      <c r="L38" s="22">
        <f t="shared" si="5"/>
        <v>0.35546874999999994</v>
      </c>
      <c r="M38" s="6">
        <f t="shared" si="13"/>
        <v>46.300000000000004</v>
      </c>
      <c r="N38" s="6">
        <v>9.3000000000000007</v>
      </c>
      <c r="O38" s="6">
        <v>6</v>
      </c>
      <c r="P38" s="6"/>
      <c r="Q38" s="6">
        <v>395.1</v>
      </c>
      <c r="R38" s="6">
        <f t="shared" si="18"/>
        <v>18293.13</v>
      </c>
      <c r="S38" s="6">
        <f t="shared" si="15"/>
        <v>3674.4300000000003</v>
      </c>
      <c r="T38" s="6">
        <f t="shared" si="16"/>
        <v>2370.6000000000004</v>
      </c>
      <c r="U38" s="6">
        <v>20.8</v>
      </c>
      <c r="V38" s="6"/>
      <c r="W38" s="6"/>
      <c r="X38" s="6"/>
      <c r="Y38" s="8">
        <f t="shared" si="8"/>
        <v>14263.11</v>
      </c>
      <c r="Z38" s="17">
        <f t="shared" si="9"/>
        <v>0.77969762419006472</v>
      </c>
      <c r="AA38" s="6"/>
      <c r="AB38" s="6"/>
      <c r="AC38" s="6">
        <v>1</v>
      </c>
      <c r="AD38" s="6"/>
      <c r="AE38" s="8"/>
      <c r="AF38" s="8"/>
      <c r="AG38" s="6">
        <v>4</v>
      </c>
      <c r="AH38" s="8">
        <f t="shared" si="10"/>
        <v>1975.5</v>
      </c>
      <c r="AI38" s="19">
        <f t="shared" si="14"/>
        <v>0.10799136069114469</v>
      </c>
      <c r="AJ38" s="6"/>
      <c r="AK38" s="6"/>
      <c r="AL38" s="5">
        <f t="shared" si="19"/>
        <v>0</v>
      </c>
      <c r="AM38" s="11">
        <f t="shared" si="11"/>
        <v>0</v>
      </c>
      <c r="AN38" s="6">
        <v>2.5</v>
      </c>
      <c r="AO38" s="6">
        <v>2.7</v>
      </c>
      <c r="AP38" s="6">
        <f t="shared" si="20"/>
        <v>2054.52</v>
      </c>
      <c r="AQ38" s="11">
        <f t="shared" si="12"/>
        <v>0.11231101511879049</v>
      </c>
      <c r="AR38" s="6">
        <v>2</v>
      </c>
      <c r="AS38" s="6">
        <v>2.9</v>
      </c>
      <c r="AT38" s="6"/>
      <c r="AU38" s="6"/>
      <c r="AV38" s="6"/>
      <c r="AW38" s="6"/>
    </row>
    <row r="39" spans="1:49" x14ac:dyDescent="0.3">
      <c r="A39" s="27"/>
      <c r="B39" s="3"/>
      <c r="C39" s="28"/>
      <c r="D39" s="3"/>
      <c r="E39" s="28"/>
      <c r="G39" s="2" t="s">
        <v>41</v>
      </c>
      <c r="H39" t="s">
        <v>38</v>
      </c>
      <c r="I39" t="s">
        <v>259</v>
      </c>
      <c r="J39" s="6">
        <v>11.9</v>
      </c>
      <c r="K39" s="6">
        <f t="shared" si="17"/>
        <v>45.099999999999994</v>
      </c>
      <c r="L39" s="22">
        <f t="shared" si="5"/>
        <v>0.26385809312638586</v>
      </c>
      <c r="M39" s="6">
        <f t="shared" si="13"/>
        <v>38.699999999999996</v>
      </c>
      <c r="N39" s="6">
        <v>7.1</v>
      </c>
      <c r="O39" s="6"/>
      <c r="P39" s="6"/>
      <c r="Q39" s="6">
        <v>437.1</v>
      </c>
      <c r="R39" s="6">
        <f t="shared" si="18"/>
        <v>16915.77</v>
      </c>
      <c r="S39" s="6">
        <f t="shared" si="15"/>
        <v>3103.41</v>
      </c>
      <c r="T39" s="6">
        <f t="shared" si="16"/>
        <v>0</v>
      </c>
      <c r="U39" s="6">
        <v>20.9</v>
      </c>
      <c r="V39" s="6"/>
      <c r="W39" s="6"/>
      <c r="X39" s="6"/>
      <c r="Y39" s="8">
        <f t="shared" si="8"/>
        <v>12238.800000000001</v>
      </c>
      <c r="Z39" s="17">
        <f t="shared" si="9"/>
        <v>0.72351421188630494</v>
      </c>
      <c r="AA39" s="6"/>
      <c r="AB39" s="6"/>
      <c r="AC39" s="6">
        <v>4.9000000000000004</v>
      </c>
      <c r="AD39" s="6"/>
      <c r="AE39" s="8"/>
      <c r="AF39" s="8"/>
      <c r="AG39" s="6">
        <v>4</v>
      </c>
      <c r="AH39" s="8">
        <f t="shared" si="10"/>
        <v>3890.1900000000005</v>
      </c>
      <c r="AI39" s="19">
        <f t="shared" si="14"/>
        <v>0.22997416020671838</v>
      </c>
      <c r="AJ39" s="6"/>
      <c r="AK39" s="6"/>
      <c r="AL39" s="5">
        <f t="shared" si="19"/>
        <v>0</v>
      </c>
      <c r="AM39" s="11">
        <f t="shared" si="11"/>
        <v>0</v>
      </c>
      <c r="AN39" s="6">
        <v>1.8</v>
      </c>
      <c r="AO39" s="6"/>
      <c r="AP39" s="6">
        <f t="shared" si="20"/>
        <v>786.78000000000009</v>
      </c>
      <c r="AQ39" s="11">
        <f t="shared" si="12"/>
        <v>4.651162790697675E-2</v>
      </c>
      <c r="AR39" s="6">
        <v>3</v>
      </c>
      <c r="AS39" s="6"/>
      <c r="AT39" s="6"/>
      <c r="AU39" s="6"/>
      <c r="AV39" s="6"/>
      <c r="AW39" s="6">
        <v>3.4</v>
      </c>
    </row>
    <row r="40" spans="1:49" x14ac:dyDescent="0.3">
      <c r="A40" s="27"/>
      <c r="B40" s="3"/>
      <c r="C40" s="27"/>
      <c r="D40" s="3"/>
      <c r="E40" s="28"/>
      <c r="F40" s="28"/>
      <c r="G40" s="2" t="s">
        <v>7</v>
      </c>
      <c r="H40" t="s">
        <v>42</v>
      </c>
      <c r="I40" t="s">
        <v>261</v>
      </c>
      <c r="J40" s="6">
        <v>28.8</v>
      </c>
      <c r="K40" s="6">
        <f t="shared" si="17"/>
        <v>55.199999999999996</v>
      </c>
      <c r="L40" s="22">
        <f t="shared" si="5"/>
        <v>0.52173913043478271</v>
      </c>
      <c r="M40" s="6">
        <f t="shared" si="13"/>
        <v>48</v>
      </c>
      <c r="N40" s="6">
        <v>7</v>
      </c>
      <c r="O40" s="6">
        <v>6.8</v>
      </c>
      <c r="P40" s="6"/>
      <c r="Q40" s="6">
        <v>894.4</v>
      </c>
      <c r="R40" s="6">
        <f t="shared" si="18"/>
        <v>42931.199999999997</v>
      </c>
      <c r="S40" s="6">
        <f t="shared" si="15"/>
        <v>6260.8</v>
      </c>
      <c r="T40" s="6">
        <f t="shared" si="16"/>
        <v>6081.92</v>
      </c>
      <c r="U40" s="6">
        <v>21.5</v>
      </c>
      <c r="V40" s="6"/>
      <c r="W40" s="6">
        <v>1</v>
      </c>
      <c r="X40" s="6">
        <v>1</v>
      </c>
      <c r="Y40" s="8">
        <f t="shared" si="8"/>
        <v>33361.119999999995</v>
      </c>
      <c r="Z40" s="17">
        <f t="shared" si="9"/>
        <v>0.77708333333333324</v>
      </c>
      <c r="AA40" s="6">
        <v>5.2</v>
      </c>
      <c r="AB40" s="6">
        <v>5.5</v>
      </c>
      <c r="AC40" s="6"/>
      <c r="AD40" s="6"/>
      <c r="AE40" s="8"/>
      <c r="AF40" s="8"/>
      <c r="AG40" s="6"/>
      <c r="AH40" s="8">
        <f t="shared" si="10"/>
        <v>9570.08</v>
      </c>
      <c r="AI40" s="19">
        <f t="shared" si="14"/>
        <v>0.22291666666666665</v>
      </c>
      <c r="AJ40" s="6"/>
      <c r="AK40" s="6"/>
      <c r="AL40" s="5">
        <f t="shared" si="19"/>
        <v>0</v>
      </c>
      <c r="AM40" s="11">
        <f t="shared" si="11"/>
        <v>0</v>
      </c>
      <c r="AN40" s="6"/>
      <c r="AO40" s="6"/>
      <c r="AP40" s="6">
        <f t="shared" si="20"/>
        <v>0</v>
      </c>
      <c r="AQ40" s="11">
        <f t="shared" si="12"/>
        <v>0</v>
      </c>
      <c r="AR40" s="6">
        <v>3.9</v>
      </c>
      <c r="AS40" s="6">
        <v>3.3</v>
      </c>
      <c r="AT40" s="6"/>
      <c r="AU40" s="6"/>
      <c r="AV40" s="6"/>
      <c r="AW40" s="6"/>
    </row>
    <row r="41" spans="1:49" x14ac:dyDescent="0.3">
      <c r="A41" s="27"/>
      <c r="B41" s="3"/>
      <c r="C41" s="27"/>
      <c r="D41" s="3"/>
      <c r="E41" s="28"/>
      <c r="F41" s="28"/>
      <c r="G41" s="2" t="s">
        <v>44</v>
      </c>
      <c r="H41" t="s">
        <v>43</v>
      </c>
      <c r="I41" t="s">
        <v>261</v>
      </c>
      <c r="J41" s="13">
        <v>21.5</v>
      </c>
      <c r="K41" s="6">
        <f t="shared" si="17"/>
        <v>47.5</v>
      </c>
      <c r="L41" s="22">
        <f t="shared" si="5"/>
        <v>0.45263157894736844</v>
      </c>
      <c r="M41" s="6">
        <f t="shared" si="13"/>
        <v>47.5</v>
      </c>
      <c r="N41" s="6">
        <v>8.5</v>
      </c>
      <c r="O41" s="6">
        <v>10.8</v>
      </c>
      <c r="P41" s="6"/>
      <c r="Q41" s="6">
        <v>164.5</v>
      </c>
      <c r="R41" s="6">
        <f t="shared" si="18"/>
        <v>7813.75</v>
      </c>
      <c r="S41" s="6">
        <f t="shared" si="15"/>
        <v>1398.25</v>
      </c>
      <c r="T41" s="6">
        <f t="shared" si="16"/>
        <v>1776.6000000000001</v>
      </c>
      <c r="U41" s="6">
        <v>24.7</v>
      </c>
      <c r="V41" s="6"/>
      <c r="W41" s="6"/>
      <c r="X41" s="6"/>
      <c r="Y41" s="8">
        <f t="shared" si="8"/>
        <v>7238</v>
      </c>
      <c r="Z41" s="17">
        <f t="shared" si="9"/>
        <v>0.9263157894736842</v>
      </c>
      <c r="AA41" s="6"/>
      <c r="AB41" s="6"/>
      <c r="AC41" s="6">
        <v>2.5</v>
      </c>
      <c r="AD41" s="6"/>
      <c r="AE41" s="8"/>
      <c r="AF41" s="8"/>
      <c r="AG41" s="6">
        <v>1</v>
      </c>
      <c r="AH41" s="8">
        <f t="shared" si="10"/>
        <v>575.75</v>
      </c>
      <c r="AI41" s="19">
        <f t="shared" si="14"/>
        <v>7.3684210526315783E-2</v>
      </c>
      <c r="AJ41" s="6"/>
      <c r="AK41" s="6"/>
      <c r="AL41" s="5">
        <f t="shared" si="19"/>
        <v>0</v>
      </c>
      <c r="AM41" s="11">
        <f t="shared" si="11"/>
        <v>0</v>
      </c>
      <c r="AN41" s="6"/>
      <c r="AO41" s="6"/>
      <c r="AP41" s="6">
        <f t="shared" si="20"/>
        <v>0</v>
      </c>
      <c r="AQ41" s="11">
        <f t="shared" si="12"/>
        <v>0</v>
      </c>
      <c r="AR41" s="7"/>
      <c r="AS41" s="6"/>
      <c r="AT41" s="6"/>
      <c r="AU41" s="6"/>
      <c r="AV41" s="6"/>
      <c r="AW41" s="6"/>
    </row>
    <row r="42" spans="1:49" x14ac:dyDescent="0.3">
      <c r="A42" s="27"/>
      <c r="B42" s="3"/>
      <c r="C42" s="27"/>
      <c r="D42" s="3"/>
      <c r="E42" s="28"/>
      <c r="F42" s="28"/>
      <c r="G42" s="2" t="s">
        <v>7</v>
      </c>
      <c r="H42" t="s">
        <v>48</v>
      </c>
      <c r="I42" t="s">
        <v>261</v>
      </c>
      <c r="J42" s="6">
        <v>23.5</v>
      </c>
      <c r="K42" s="6">
        <f t="shared" si="17"/>
        <v>54.900000000000006</v>
      </c>
      <c r="L42" s="22">
        <f t="shared" si="5"/>
        <v>0.42805100182149358</v>
      </c>
      <c r="M42" s="6">
        <f t="shared" si="13"/>
        <v>47.900000000000006</v>
      </c>
      <c r="N42" s="6">
        <v>7</v>
      </c>
      <c r="O42" s="6">
        <v>7</v>
      </c>
      <c r="P42" s="6"/>
      <c r="Q42" s="6">
        <v>486.5</v>
      </c>
      <c r="R42" s="6">
        <f t="shared" si="18"/>
        <v>23303.350000000002</v>
      </c>
      <c r="S42" s="6">
        <f t="shared" si="15"/>
        <v>3405.5</v>
      </c>
      <c r="T42" s="6">
        <f t="shared" si="16"/>
        <v>3405.5</v>
      </c>
      <c r="U42" s="6">
        <v>19.600000000000001</v>
      </c>
      <c r="V42" s="6"/>
      <c r="W42" s="6"/>
      <c r="X42" s="6"/>
      <c r="Y42" s="8">
        <f t="shared" si="8"/>
        <v>16346.400000000001</v>
      </c>
      <c r="Z42" s="17">
        <f t="shared" si="9"/>
        <v>0.70146137787056362</v>
      </c>
      <c r="AA42" s="6">
        <v>6.7</v>
      </c>
      <c r="AB42" s="6">
        <v>6.7</v>
      </c>
      <c r="AC42" s="6"/>
      <c r="AD42" s="6"/>
      <c r="AE42" s="8"/>
      <c r="AF42" s="8"/>
      <c r="AG42" s="6">
        <v>0.9</v>
      </c>
      <c r="AH42" s="8">
        <f t="shared" si="10"/>
        <v>6956.9500000000007</v>
      </c>
      <c r="AI42" s="19">
        <f t="shared" si="14"/>
        <v>0.29853862212943633</v>
      </c>
      <c r="AJ42" s="6"/>
      <c r="AK42" s="6"/>
      <c r="AL42" s="5">
        <f t="shared" si="19"/>
        <v>0</v>
      </c>
      <c r="AM42" s="11">
        <f t="shared" si="11"/>
        <v>0</v>
      </c>
      <c r="AN42" s="6"/>
      <c r="AO42" s="6"/>
      <c r="AP42" s="6">
        <f t="shared" si="20"/>
        <v>0</v>
      </c>
      <c r="AQ42" s="11">
        <f t="shared" si="12"/>
        <v>0</v>
      </c>
      <c r="AR42" s="6">
        <v>3.2</v>
      </c>
      <c r="AS42" s="6">
        <v>3.8</v>
      </c>
      <c r="AT42" s="6"/>
      <c r="AU42" s="6"/>
      <c r="AV42" s="6"/>
      <c r="AW42" s="6"/>
    </row>
    <row r="43" spans="1:49" x14ac:dyDescent="0.3">
      <c r="A43" s="27"/>
      <c r="B43" s="3"/>
      <c r="C43" s="27"/>
      <c r="D43" s="3"/>
      <c r="E43" s="30"/>
      <c r="F43" s="28"/>
      <c r="G43" s="2" t="s">
        <v>49</v>
      </c>
      <c r="H43" t="s">
        <v>47</v>
      </c>
      <c r="I43" t="s">
        <v>261</v>
      </c>
      <c r="J43" s="6">
        <v>0</v>
      </c>
      <c r="K43" s="6">
        <f t="shared" si="17"/>
        <v>60</v>
      </c>
      <c r="L43" s="22">
        <f t="shared" si="5"/>
        <v>0</v>
      </c>
      <c r="M43" s="6">
        <f t="shared" si="13"/>
        <v>48.4</v>
      </c>
      <c r="N43" s="6">
        <v>7.1</v>
      </c>
      <c r="O43" s="6">
        <v>5.9</v>
      </c>
      <c r="P43" s="6"/>
      <c r="Q43" s="6">
        <v>266.2</v>
      </c>
      <c r="R43" s="6">
        <f t="shared" si="18"/>
        <v>12884.08</v>
      </c>
      <c r="S43" s="6">
        <f t="shared" si="15"/>
        <v>1890.0199999999998</v>
      </c>
      <c r="T43" s="6">
        <f t="shared" si="16"/>
        <v>1570.58</v>
      </c>
      <c r="U43" s="6">
        <v>21.2</v>
      </c>
      <c r="V43" s="6"/>
      <c r="W43" s="6"/>
      <c r="X43" s="6"/>
      <c r="Y43" s="8">
        <f t="shared" si="8"/>
        <v>9104.0400000000009</v>
      </c>
      <c r="Z43" s="17">
        <f t="shared" si="9"/>
        <v>0.70661157024793397</v>
      </c>
      <c r="AA43" s="6">
        <v>6.9</v>
      </c>
      <c r="AB43" s="6">
        <v>7.3</v>
      </c>
      <c r="AC43" s="6"/>
      <c r="AD43" s="6"/>
      <c r="AE43" s="8"/>
      <c r="AF43" s="8"/>
      <c r="AG43" s="6"/>
      <c r="AH43" s="8">
        <f t="shared" si="10"/>
        <v>3780.0399999999995</v>
      </c>
      <c r="AI43" s="19">
        <f t="shared" si="14"/>
        <v>0.29338842975206608</v>
      </c>
      <c r="AJ43" s="6"/>
      <c r="AK43" s="6"/>
      <c r="AL43" s="5">
        <f t="shared" si="19"/>
        <v>0</v>
      </c>
      <c r="AM43" s="11">
        <f t="shared" si="11"/>
        <v>0</v>
      </c>
      <c r="AN43" s="6"/>
      <c r="AO43" s="6"/>
      <c r="AP43" s="6">
        <f t="shared" si="20"/>
        <v>0</v>
      </c>
      <c r="AQ43" s="11">
        <f t="shared" si="12"/>
        <v>0</v>
      </c>
      <c r="AR43" s="6">
        <v>2.5</v>
      </c>
      <c r="AS43" s="6">
        <v>4.0999999999999996</v>
      </c>
      <c r="AT43" s="6"/>
      <c r="AU43" s="6"/>
      <c r="AV43" s="6">
        <v>5</v>
      </c>
      <c r="AW43" s="6"/>
    </row>
    <row r="44" spans="1:49" x14ac:dyDescent="0.3">
      <c r="A44" s="27"/>
      <c r="B44" s="3"/>
      <c r="C44" s="27"/>
      <c r="D44" s="3"/>
      <c r="E44" s="28"/>
      <c r="F44" s="28"/>
      <c r="G44" s="2" t="s">
        <v>7</v>
      </c>
      <c r="H44" t="s">
        <v>46</v>
      </c>
      <c r="I44" t="s">
        <v>259</v>
      </c>
      <c r="J44" s="6">
        <v>20.100000000000001</v>
      </c>
      <c r="K44" s="6">
        <f t="shared" si="17"/>
        <v>55.6</v>
      </c>
      <c r="L44" s="22">
        <f t="shared" si="5"/>
        <v>0.3615107913669065</v>
      </c>
      <c r="M44" s="6">
        <f t="shared" si="13"/>
        <v>48.7</v>
      </c>
      <c r="N44" s="6">
        <v>6.8</v>
      </c>
      <c r="O44" s="6">
        <v>7</v>
      </c>
      <c r="P44" s="6"/>
      <c r="Q44" s="6">
        <v>1641.6</v>
      </c>
      <c r="R44" s="6">
        <f t="shared" si="18"/>
        <v>79945.919999999998</v>
      </c>
      <c r="S44" s="6">
        <f t="shared" si="15"/>
        <v>11162.88</v>
      </c>
      <c r="T44" s="6">
        <f t="shared" si="16"/>
        <v>11491.199999999999</v>
      </c>
      <c r="U44" s="6">
        <v>19.899999999999999</v>
      </c>
      <c r="V44" s="6"/>
      <c r="W44" s="6"/>
      <c r="X44" s="6"/>
      <c r="Y44" s="8">
        <f t="shared" si="8"/>
        <v>55321.919999999998</v>
      </c>
      <c r="Z44" s="17">
        <f t="shared" si="9"/>
        <v>0.69199178644763859</v>
      </c>
      <c r="AA44" s="6">
        <v>7.7</v>
      </c>
      <c r="AB44" s="6">
        <v>7.3</v>
      </c>
      <c r="AC44" s="6"/>
      <c r="AD44" s="6"/>
      <c r="AE44" s="8"/>
      <c r="AF44" s="8"/>
      <c r="AG44" s="6"/>
      <c r="AH44" s="8">
        <f t="shared" si="10"/>
        <v>24624</v>
      </c>
      <c r="AI44" s="19">
        <f t="shared" si="14"/>
        <v>0.30800821355236135</v>
      </c>
      <c r="AJ44" s="6"/>
      <c r="AK44" s="6"/>
      <c r="AL44" s="5">
        <f t="shared" si="19"/>
        <v>0</v>
      </c>
      <c r="AM44" s="11">
        <f t="shared" si="11"/>
        <v>0</v>
      </c>
      <c r="AN44" s="6"/>
      <c r="AO44" s="6"/>
      <c r="AP44" s="6">
        <f t="shared" si="20"/>
        <v>0</v>
      </c>
      <c r="AQ44" s="11">
        <f t="shared" si="12"/>
        <v>0</v>
      </c>
      <c r="AR44" s="6">
        <v>3.4</v>
      </c>
      <c r="AS44" s="6">
        <v>3.5</v>
      </c>
      <c r="AT44" s="6"/>
      <c r="AU44" s="6"/>
      <c r="AW44" s="6"/>
    </row>
    <row r="45" spans="1:49" x14ac:dyDescent="0.3">
      <c r="A45" s="27"/>
      <c r="B45" s="3"/>
      <c r="C45" s="27"/>
      <c r="D45" s="3"/>
      <c r="E45" s="27"/>
      <c r="F45" s="27"/>
      <c r="G45" s="2" t="s">
        <v>50</v>
      </c>
      <c r="H45" t="s">
        <v>45</v>
      </c>
      <c r="I45" t="s">
        <v>259</v>
      </c>
      <c r="J45" s="6">
        <v>23.5</v>
      </c>
      <c r="K45" s="6">
        <f t="shared" si="17"/>
        <v>55.599999999999994</v>
      </c>
      <c r="L45" s="22">
        <f t="shared" si="5"/>
        <v>0.42266187050359716</v>
      </c>
      <c r="M45" s="6">
        <f t="shared" si="13"/>
        <v>48.699999999999996</v>
      </c>
      <c r="N45" s="6">
        <v>8</v>
      </c>
      <c r="O45" s="6">
        <v>8</v>
      </c>
      <c r="P45" s="6"/>
      <c r="Q45" s="6">
        <v>324</v>
      </c>
      <c r="R45" s="6">
        <f t="shared" si="18"/>
        <v>15778.8</v>
      </c>
      <c r="S45" s="6">
        <f t="shared" si="15"/>
        <v>2592</v>
      </c>
      <c r="T45" s="6">
        <f t="shared" si="16"/>
        <v>2592</v>
      </c>
      <c r="U45" s="6">
        <v>18.399999999999999</v>
      </c>
      <c r="V45" s="6"/>
      <c r="W45" s="6"/>
      <c r="X45" s="6"/>
      <c r="Y45" s="8">
        <f t="shared" si="8"/>
        <v>11145.6</v>
      </c>
      <c r="Z45" s="17">
        <f t="shared" si="9"/>
        <v>0.70636550308008217</v>
      </c>
      <c r="AA45" s="6"/>
      <c r="AB45" s="6"/>
      <c r="AC45" s="6">
        <v>6.9</v>
      </c>
      <c r="AD45" s="6">
        <v>6</v>
      </c>
      <c r="AE45" s="8"/>
      <c r="AF45" s="8"/>
      <c r="AG45" s="6">
        <v>1.4</v>
      </c>
      <c r="AH45" s="8">
        <f t="shared" si="10"/>
        <v>4633.2</v>
      </c>
      <c r="AI45" s="19">
        <f t="shared" si="14"/>
        <v>0.29363449691991789</v>
      </c>
      <c r="AJ45" s="6"/>
      <c r="AK45" s="6"/>
      <c r="AL45" s="5">
        <f t="shared" si="19"/>
        <v>0</v>
      </c>
      <c r="AM45" s="11">
        <f t="shared" si="11"/>
        <v>0</v>
      </c>
      <c r="AN45" s="6"/>
      <c r="AO45" s="6"/>
      <c r="AP45" s="6">
        <f t="shared" si="20"/>
        <v>0</v>
      </c>
      <c r="AQ45" s="11">
        <f t="shared" si="12"/>
        <v>0</v>
      </c>
      <c r="AR45" s="6">
        <v>3</v>
      </c>
      <c r="AS45" s="6">
        <v>3.9</v>
      </c>
      <c r="AT45" s="6"/>
      <c r="AU45" s="6"/>
      <c r="AW45" s="6"/>
    </row>
    <row r="46" spans="1:49" x14ac:dyDescent="0.3">
      <c r="A46" s="27"/>
      <c r="B46" s="3"/>
      <c r="C46" s="27"/>
      <c r="D46" s="3"/>
      <c r="E46" s="28"/>
      <c r="F46" s="28"/>
      <c r="G46" s="2" t="s">
        <v>7</v>
      </c>
      <c r="H46" t="s">
        <v>51</v>
      </c>
      <c r="I46" t="s">
        <v>259</v>
      </c>
      <c r="J46" s="6">
        <v>18.8</v>
      </c>
      <c r="K46" s="6">
        <f t="shared" si="17"/>
        <v>55.999999999999993</v>
      </c>
      <c r="L46" s="22">
        <f t="shared" si="5"/>
        <v>0.33571428571428574</v>
      </c>
      <c r="M46" s="6">
        <f t="shared" si="13"/>
        <v>48.4</v>
      </c>
      <c r="N46" s="6">
        <v>8.4</v>
      </c>
      <c r="O46" s="6">
        <v>8.6</v>
      </c>
      <c r="P46" s="6"/>
      <c r="Q46" s="6">
        <v>1079</v>
      </c>
      <c r="R46" s="6">
        <f t="shared" si="18"/>
        <v>52223.6</v>
      </c>
      <c r="S46" s="6">
        <f t="shared" si="15"/>
        <v>9063.6</v>
      </c>
      <c r="T46" s="6">
        <f t="shared" si="16"/>
        <v>9279.4</v>
      </c>
      <c r="U46" s="6">
        <v>15.9</v>
      </c>
      <c r="V46" s="6"/>
      <c r="W46" s="6"/>
      <c r="X46" s="6"/>
      <c r="Y46" s="8">
        <f t="shared" si="8"/>
        <v>35499.1</v>
      </c>
      <c r="Z46" s="17">
        <f t="shared" si="9"/>
        <v>0.67975206611570249</v>
      </c>
      <c r="AA46" s="6">
        <v>7.6</v>
      </c>
      <c r="AB46" s="6">
        <v>7.9</v>
      </c>
      <c r="AC46" s="6"/>
      <c r="AD46" s="6"/>
      <c r="AE46" s="8"/>
      <c r="AF46" s="8"/>
      <c r="AG46" s="6"/>
      <c r="AH46" s="8">
        <f t="shared" si="10"/>
        <v>16724.5</v>
      </c>
      <c r="AI46" s="19">
        <f t="shared" si="14"/>
        <v>0.32024793388429751</v>
      </c>
      <c r="AJ46" s="6"/>
      <c r="AK46" s="6"/>
      <c r="AL46" s="5">
        <f t="shared" si="19"/>
        <v>0</v>
      </c>
      <c r="AM46" s="11">
        <f t="shared" si="11"/>
        <v>0</v>
      </c>
      <c r="AN46" s="6"/>
      <c r="AO46" s="6"/>
      <c r="AP46" s="6">
        <f t="shared" si="20"/>
        <v>0</v>
      </c>
      <c r="AQ46" s="11">
        <f t="shared" si="12"/>
        <v>0</v>
      </c>
      <c r="AR46" s="6">
        <v>3.8</v>
      </c>
      <c r="AS46" s="6">
        <v>3.8</v>
      </c>
      <c r="AT46" s="6"/>
      <c r="AU46" s="6"/>
      <c r="AW46" s="6"/>
    </row>
    <row r="47" spans="1:49" x14ac:dyDescent="0.3">
      <c r="A47" s="27"/>
      <c r="B47" s="3"/>
      <c r="C47" s="27"/>
      <c r="D47" s="3"/>
      <c r="E47" s="30"/>
      <c r="F47" s="30"/>
      <c r="G47" s="2" t="s">
        <v>53</v>
      </c>
      <c r="H47" t="s">
        <v>52</v>
      </c>
      <c r="I47" t="s">
        <v>259</v>
      </c>
      <c r="J47" s="13">
        <v>14</v>
      </c>
      <c r="K47" s="6">
        <f t="shared" si="17"/>
        <v>56.199999999999996</v>
      </c>
      <c r="L47" s="22">
        <f t="shared" si="5"/>
        <v>0.24911032028469754</v>
      </c>
      <c r="M47" s="6">
        <f t="shared" si="13"/>
        <v>48.3</v>
      </c>
      <c r="N47" s="6">
        <v>8.6999999999999993</v>
      </c>
      <c r="O47" s="6">
        <v>8.6</v>
      </c>
      <c r="P47" s="6"/>
      <c r="Q47" s="6">
        <v>276</v>
      </c>
      <c r="R47" s="6">
        <f t="shared" si="18"/>
        <v>13330.8</v>
      </c>
      <c r="S47" s="6">
        <f t="shared" si="15"/>
        <v>2401.1999999999998</v>
      </c>
      <c r="T47" s="6">
        <f t="shared" si="16"/>
        <v>2373.6</v>
      </c>
      <c r="U47" s="6">
        <v>21.2</v>
      </c>
      <c r="V47" s="6"/>
      <c r="W47" s="6"/>
      <c r="X47" s="6"/>
      <c r="Y47" s="8">
        <f t="shared" si="8"/>
        <v>10626</v>
      </c>
      <c r="Z47" s="17">
        <f t="shared" si="9"/>
        <v>0.79710144927536242</v>
      </c>
      <c r="AA47" s="6"/>
      <c r="AB47" s="6"/>
      <c r="AC47" s="6">
        <v>3.9</v>
      </c>
      <c r="AD47" s="6">
        <v>3.9</v>
      </c>
      <c r="AE47" s="8"/>
      <c r="AF47" s="8"/>
      <c r="AG47" s="6">
        <v>2</v>
      </c>
      <c r="AH47" s="8">
        <f t="shared" si="10"/>
        <v>2704.8</v>
      </c>
      <c r="AI47" s="19">
        <f t="shared" si="14"/>
        <v>0.20289855072463769</v>
      </c>
      <c r="AJ47" s="6"/>
      <c r="AK47" s="6"/>
      <c r="AL47" s="5">
        <f t="shared" si="19"/>
        <v>0</v>
      </c>
      <c r="AM47" s="11">
        <f t="shared" si="11"/>
        <v>0</v>
      </c>
      <c r="AN47" s="6"/>
      <c r="AO47" s="6"/>
      <c r="AP47" s="6">
        <f t="shared" si="20"/>
        <v>0</v>
      </c>
      <c r="AQ47" s="11">
        <f t="shared" si="12"/>
        <v>0</v>
      </c>
      <c r="AR47" s="6">
        <v>3.9</v>
      </c>
      <c r="AS47" s="6">
        <v>2</v>
      </c>
      <c r="AT47" s="6"/>
      <c r="AU47" s="6">
        <v>2</v>
      </c>
      <c r="AW47" s="6"/>
    </row>
    <row r="48" spans="1:49" x14ac:dyDescent="0.3">
      <c r="A48" s="27"/>
      <c r="B48" s="3"/>
      <c r="C48" s="27"/>
      <c r="D48" s="3"/>
      <c r="E48" s="28"/>
      <c r="F48" s="27"/>
      <c r="G48" s="2" t="s">
        <v>60</v>
      </c>
      <c r="H48" t="s">
        <v>54</v>
      </c>
      <c r="I48" t="s">
        <v>259</v>
      </c>
      <c r="J48" s="6">
        <v>11.5</v>
      </c>
      <c r="K48" s="6">
        <f t="shared" si="17"/>
        <v>56</v>
      </c>
      <c r="L48" s="22">
        <f t="shared" si="5"/>
        <v>0.20535714285714285</v>
      </c>
      <c r="M48" s="6">
        <f t="shared" si="13"/>
        <v>48.9</v>
      </c>
      <c r="N48" s="6">
        <v>8.9</v>
      </c>
      <c r="O48" s="6">
        <v>8.9</v>
      </c>
      <c r="P48" s="6"/>
      <c r="Q48" s="6">
        <v>338.2</v>
      </c>
      <c r="R48" s="6">
        <f t="shared" si="18"/>
        <v>16537.98</v>
      </c>
      <c r="S48" s="6">
        <f t="shared" si="15"/>
        <v>3009.98</v>
      </c>
      <c r="T48" s="6">
        <f t="shared" si="16"/>
        <v>3009.98</v>
      </c>
      <c r="U48" s="6">
        <v>21.3</v>
      </c>
      <c r="V48" s="6"/>
      <c r="W48" s="6"/>
      <c r="X48" s="6"/>
      <c r="Y48" s="8">
        <f t="shared" si="8"/>
        <v>13223.62</v>
      </c>
      <c r="Z48" s="17">
        <f t="shared" si="9"/>
        <v>0.79959100204498978</v>
      </c>
      <c r="AA48" s="6"/>
      <c r="AB48" s="6"/>
      <c r="AC48" s="6">
        <v>3.9</v>
      </c>
      <c r="AD48" s="6">
        <v>4</v>
      </c>
      <c r="AE48" s="8"/>
      <c r="AF48" s="8"/>
      <c r="AG48" s="6">
        <v>1.9</v>
      </c>
      <c r="AH48" s="8">
        <f t="shared" si="10"/>
        <v>3314.36</v>
      </c>
      <c r="AI48" s="19">
        <f t="shared" si="14"/>
        <v>0.20040899795501024</v>
      </c>
      <c r="AJ48" s="6"/>
      <c r="AK48" s="6"/>
      <c r="AL48" s="5">
        <f t="shared" si="19"/>
        <v>0</v>
      </c>
      <c r="AM48" s="11">
        <f t="shared" si="11"/>
        <v>0</v>
      </c>
      <c r="AN48" s="6"/>
      <c r="AO48" s="6"/>
      <c r="AP48" s="6">
        <f t="shared" si="20"/>
        <v>0</v>
      </c>
      <c r="AQ48" s="11">
        <f t="shared" si="12"/>
        <v>0</v>
      </c>
      <c r="AR48" s="6">
        <v>3.6</v>
      </c>
      <c r="AS48" s="6">
        <v>3.5</v>
      </c>
      <c r="AT48" s="6"/>
      <c r="AU48" s="6"/>
      <c r="AW48" s="6"/>
    </row>
    <row r="49" spans="1:49" x14ac:dyDescent="0.3">
      <c r="A49" s="27"/>
      <c r="B49" s="3"/>
      <c r="C49" s="27"/>
      <c r="D49" s="3"/>
      <c r="E49" s="29"/>
      <c r="F49" s="30"/>
      <c r="G49" s="2" t="s">
        <v>61</v>
      </c>
      <c r="H49" t="s">
        <v>55</v>
      </c>
      <c r="I49" t="s">
        <v>259</v>
      </c>
      <c r="J49" s="6">
        <v>0</v>
      </c>
      <c r="K49" s="6">
        <f t="shared" si="17"/>
        <v>54.199999999999989</v>
      </c>
      <c r="L49" s="22">
        <f t="shared" si="5"/>
        <v>0</v>
      </c>
      <c r="M49" s="6">
        <f t="shared" si="13"/>
        <v>47.599999999999994</v>
      </c>
      <c r="N49" s="6">
        <v>6.6</v>
      </c>
      <c r="O49" s="6">
        <v>8.9</v>
      </c>
      <c r="P49" s="6"/>
      <c r="Q49" s="6">
        <v>180.8</v>
      </c>
      <c r="R49" s="6">
        <f t="shared" si="18"/>
        <v>8606.08</v>
      </c>
      <c r="S49" s="6">
        <f t="shared" si="15"/>
        <v>1193.28</v>
      </c>
      <c r="T49" s="6">
        <f t="shared" si="16"/>
        <v>1609.1200000000001</v>
      </c>
      <c r="U49" s="6">
        <v>20.9</v>
      </c>
      <c r="V49" s="6"/>
      <c r="W49" s="6"/>
      <c r="X49" s="6"/>
      <c r="Y49" s="8">
        <f t="shared" si="8"/>
        <v>6581.12</v>
      </c>
      <c r="Z49" s="17">
        <f t="shared" si="9"/>
        <v>0.76470588235294124</v>
      </c>
      <c r="AA49" s="6"/>
      <c r="AB49" s="6"/>
      <c r="AC49" s="6">
        <v>3.8</v>
      </c>
      <c r="AD49" s="6">
        <v>3.5</v>
      </c>
      <c r="AE49" s="8"/>
      <c r="AF49" s="8"/>
      <c r="AG49" s="6">
        <v>1.9</v>
      </c>
      <c r="AH49" s="8">
        <f t="shared" si="10"/>
        <v>1663.36</v>
      </c>
      <c r="AI49" s="19">
        <f t="shared" si="14"/>
        <v>0.19327731092436976</v>
      </c>
      <c r="AJ49" s="6"/>
      <c r="AK49" s="6"/>
      <c r="AL49" s="5">
        <f t="shared" si="19"/>
        <v>0</v>
      </c>
      <c r="AM49" s="11">
        <f t="shared" si="11"/>
        <v>0</v>
      </c>
      <c r="AN49" s="6">
        <v>2</v>
      </c>
      <c r="AO49" s="6"/>
      <c r="AP49" s="6">
        <f t="shared" si="20"/>
        <v>361.6</v>
      </c>
      <c r="AQ49" s="11">
        <f t="shared" si="12"/>
        <v>4.2016806722689079E-2</v>
      </c>
      <c r="AR49" s="6">
        <v>3.3</v>
      </c>
      <c r="AS49" s="6">
        <v>3.3</v>
      </c>
      <c r="AT49" s="6"/>
      <c r="AU49" s="6"/>
      <c r="AW49" s="6"/>
    </row>
    <row r="50" spans="1:49" x14ac:dyDescent="0.3">
      <c r="A50" s="27"/>
      <c r="B50" s="3"/>
      <c r="C50" s="27"/>
      <c r="D50" s="3"/>
      <c r="E50" s="30"/>
      <c r="F50" s="27"/>
      <c r="G50" s="2" t="s">
        <v>62</v>
      </c>
      <c r="H50" t="s">
        <v>56</v>
      </c>
      <c r="I50" t="s">
        <v>259</v>
      </c>
      <c r="J50" s="6">
        <v>17</v>
      </c>
      <c r="K50" s="6">
        <f t="shared" si="17"/>
        <v>55.400000000000006</v>
      </c>
      <c r="L50" s="22">
        <f t="shared" si="5"/>
        <v>0.30685920577617326</v>
      </c>
      <c r="M50" s="6">
        <f t="shared" si="13"/>
        <v>49.000000000000007</v>
      </c>
      <c r="N50" s="6">
        <v>9.9</v>
      </c>
      <c r="O50" s="6">
        <v>10.9</v>
      </c>
      <c r="P50" s="6"/>
      <c r="Q50" s="6">
        <v>608.5</v>
      </c>
      <c r="R50" s="6">
        <f t="shared" si="18"/>
        <v>29816.500000000004</v>
      </c>
      <c r="S50" s="6">
        <f t="shared" si="15"/>
        <v>6024.1500000000005</v>
      </c>
      <c r="T50" s="6">
        <f t="shared" si="16"/>
        <v>6632.6500000000005</v>
      </c>
      <c r="U50" s="6">
        <v>21.6</v>
      </c>
      <c r="V50" s="6"/>
      <c r="W50" s="6"/>
      <c r="X50" s="6"/>
      <c r="Y50" s="8">
        <f t="shared" si="8"/>
        <v>25800.400000000005</v>
      </c>
      <c r="Z50" s="17">
        <f t="shared" si="9"/>
        <v>0.86530612244897953</v>
      </c>
      <c r="AA50" s="6"/>
      <c r="AB50" s="6"/>
      <c r="AC50" s="6">
        <v>3.2</v>
      </c>
      <c r="AD50" s="6">
        <v>2.6</v>
      </c>
      <c r="AE50" s="8"/>
      <c r="AF50" s="8"/>
      <c r="AG50" s="6">
        <v>0.8</v>
      </c>
      <c r="AH50" s="8">
        <f t="shared" si="10"/>
        <v>4016.1000000000004</v>
      </c>
      <c r="AI50" s="19">
        <f t="shared" si="14"/>
        <v>0.13469387755102041</v>
      </c>
      <c r="AJ50" s="6"/>
      <c r="AK50" s="6"/>
      <c r="AL50" s="5">
        <f t="shared" si="19"/>
        <v>0</v>
      </c>
      <c r="AM50" s="11">
        <f t="shared" si="11"/>
        <v>0</v>
      </c>
      <c r="AN50" s="6"/>
      <c r="AO50" s="6"/>
      <c r="AP50" s="6">
        <f t="shared" si="20"/>
        <v>0</v>
      </c>
      <c r="AQ50" s="11">
        <f t="shared" si="12"/>
        <v>0</v>
      </c>
      <c r="AR50" s="6">
        <v>3.1</v>
      </c>
      <c r="AS50" s="6">
        <v>3.3</v>
      </c>
      <c r="AT50" s="6"/>
      <c r="AU50" s="6"/>
      <c r="AW50" s="6"/>
    </row>
    <row r="51" spans="1:49" x14ac:dyDescent="0.3">
      <c r="A51" s="27"/>
      <c r="B51" s="3"/>
      <c r="C51" s="30"/>
      <c r="D51" s="3"/>
      <c r="E51" s="28"/>
      <c r="F51" s="28"/>
      <c r="G51" s="2" t="s">
        <v>63</v>
      </c>
      <c r="H51" s="37" t="s">
        <v>57</v>
      </c>
      <c r="I51" t="s">
        <v>259</v>
      </c>
      <c r="J51" s="6">
        <v>15.1</v>
      </c>
      <c r="K51" s="6">
        <f t="shared" si="17"/>
        <v>56.000000000000007</v>
      </c>
      <c r="L51" s="22">
        <f t="shared" si="5"/>
        <v>0.26964285714285713</v>
      </c>
      <c r="M51" s="6">
        <f t="shared" si="13"/>
        <v>48.800000000000004</v>
      </c>
      <c r="N51" s="6">
        <v>9.9</v>
      </c>
      <c r="O51" s="6">
        <v>10.7</v>
      </c>
      <c r="P51" s="6"/>
      <c r="Q51" s="6">
        <v>430.4</v>
      </c>
      <c r="R51" s="6">
        <f t="shared" si="18"/>
        <v>21003.52</v>
      </c>
      <c r="S51" s="6">
        <f t="shared" si="15"/>
        <v>4260.96</v>
      </c>
      <c r="T51" s="6">
        <f t="shared" si="16"/>
        <v>4605.28</v>
      </c>
      <c r="U51" s="6">
        <v>21.1</v>
      </c>
      <c r="V51" s="6"/>
      <c r="W51" s="6"/>
      <c r="X51" s="6"/>
      <c r="Y51" s="8">
        <f t="shared" si="8"/>
        <v>17947.68</v>
      </c>
      <c r="Z51" s="17">
        <f t="shared" si="9"/>
        <v>0.85450819672131151</v>
      </c>
      <c r="AA51" s="6"/>
      <c r="AB51" s="6"/>
      <c r="AC51" s="8">
        <v>1</v>
      </c>
      <c r="AD51" s="8"/>
      <c r="AE51" s="8">
        <v>2.1</v>
      </c>
      <c r="AF51" s="8">
        <v>2.9</v>
      </c>
      <c r="AG51" s="6">
        <v>1.1000000000000001</v>
      </c>
      <c r="AH51" s="8">
        <f>(AA51+AB51+AC51+AD51+AG51+AE51+AF51)*Q51</f>
        <v>3055.8399999999997</v>
      </c>
      <c r="AI51" s="19">
        <f t="shared" si="14"/>
        <v>0.14549180327868849</v>
      </c>
      <c r="AJ51" s="6"/>
      <c r="AK51" s="6"/>
      <c r="AL51" s="5">
        <f t="shared" si="19"/>
        <v>0</v>
      </c>
      <c r="AM51" s="11">
        <f t="shared" si="11"/>
        <v>0</v>
      </c>
      <c r="AN51" s="6"/>
      <c r="AO51" s="6"/>
      <c r="AP51" s="6">
        <f t="shared" si="20"/>
        <v>0</v>
      </c>
      <c r="AQ51" s="11">
        <f t="shared" si="12"/>
        <v>0</v>
      </c>
      <c r="AR51" s="6">
        <v>3.6</v>
      </c>
      <c r="AS51" s="6">
        <v>3.6</v>
      </c>
      <c r="AT51" s="6"/>
      <c r="AU51" s="6"/>
      <c r="AW51" s="6"/>
    </row>
    <row r="52" spans="1:49" x14ac:dyDescent="0.3">
      <c r="A52" s="27"/>
      <c r="B52" s="3"/>
      <c r="C52" s="30"/>
      <c r="D52" s="3"/>
      <c r="E52" s="28"/>
      <c r="F52" s="28"/>
      <c r="G52" s="2" t="s">
        <v>64</v>
      </c>
      <c r="H52" s="37" t="s">
        <v>58</v>
      </c>
      <c r="I52" t="s">
        <v>259</v>
      </c>
      <c r="J52" s="6">
        <v>16.5</v>
      </c>
      <c r="K52" s="6">
        <f t="shared" si="17"/>
        <v>55.400000000000006</v>
      </c>
      <c r="L52" s="22">
        <f t="shared" si="5"/>
        <v>0.2978339350180505</v>
      </c>
      <c r="M52" s="6">
        <f t="shared" si="13"/>
        <v>48.2</v>
      </c>
      <c r="N52" s="6">
        <v>8.5</v>
      </c>
      <c r="O52" s="6">
        <v>10.3</v>
      </c>
      <c r="P52" s="6"/>
      <c r="Q52" s="6">
        <v>198.1</v>
      </c>
      <c r="R52" s="6">
        <f t="shared" si="18"/>
        <v>9548.42</v>
      </c>
      <c r="S52" s="6">
        <f t="shared" si="15"/>
        <v>1683.85</v>
      </c>
      <c r="T52" s="6">
        <f t="shared" si="16"/>
        <v>2040.43</v>
      </c>
      <c r="U52" s="6">
        <v>21.3</v>
      </c>
      <c r="V52" s="6"/>
      <c r="W52" s="6"/>
      <c r="X52" s="6"/>
      <c r="Y52" s="8">
        <f t="shared" si="8"/>
        <v>7943.81</v>
      </c>
      <c r="Z52" s="17">
        <f t="shared" si="9"/>
        <v>0.8319502074688796</v>
      </c>
      <c r="AA52" s="6"/>
      <c r="AB52" s="6"/>
      <c r="AC52" s="8">
        <v>2</v>
      </c>
      <c r="AD52" s="8"/>
      <c r="AE52" s="8">
        <v>2</v>
      </c>
      <c r="AF52" s="8">
        <v>2.9</v>
      </c>
      <c r="AG52" s="6">
        <v>1.2</v>
      </c>
      <c r="AH52" s="8">
        <f t="shared" si="10"/>
        <v>1604.61</v>
      </c>
      <c r="AI52" s="19">
        <f t="shared" si="14"/>
        <v>0.16804979253112032</v>
      </c>
      <c r="AJ52" s="6"/>
      <c r="AK52" s="6"/>
      <c r="AL52" s="5">
        <f t="shared" si="19"/>
        <v>0</v>
      </c>
      <c r="AM52" s="11">
        <f t="shared" si="11"/>
        <v>0</v>
      </c>
      <c r="AN52" s="6"/>
      <c r="AO52" s="6"/>
      <c r="AP52" s="6">
        <f t="shared" si="20"/>
        <v>0</v>
      </c>
      <c r="AQ52" s="11">
        <f t="shared" si="12"/>
        <v>0</v>
      </c>
      <c r="AR52" s="6">
        <v>3.5</v>
      </c>
      <c r="AS52" s="6">
        <v>3.7</v>
      </c>
      <c r="AT52" s="6"/>
      <c r="AU52" s="6"/>
      <c r="AW52" s="6"/>
    </row>
    <row r="53" spans="1:49" x14ac:dyDescent="0.3">
      <c r="A53" s="27"/>
      <c r="B53" s="3"/>
      <c r="C53" s="27"/>
      <c r="D53" s="3"/>
      <c r="E53" s="28"/>
      <c r="F53" s="30"/>
      <c r="G53" s="2" t="s">
        <v>65</v>
      </c>
      <c r="H53" t="s">
        <v>59</v>
      </c>
      <c r="I53" t="s">
        <v>259</v>
      </c>
      <c r="J53" s="6">
        <v>15.2</v>
      </c>
      <c r="K53" s="6">
        <f t="shared" si="17"/>
        <v>55.29999999999999</v>
      </c>
      <c r="L53" s="22">
        <f t="shared" si="5"/>
        <v>0.27486437613019893</v>
      </c>
      <c r="M53" s="6">
        <f t="shared" si="13"/>
        <v>48.099999999999994</v>
      </c>
      <c r="N53" s="6">
        <v>9.8000000000000007</v>
      </c>
      <c r="O53" s="6">
        <v>12.3</v>
      </c>
      <c r="P53" s="6"/>
      <c r="Q53" s="6">
        <v>160</v>
      </c>
      <c r="R53" s="6">
        <f t="shared" si="18"/>
        <v>7695.9999999999991</v>
      </c>
      <c r="S53" s="6">
        <f t="shared" si="15"/>
        <v>1568</v>
      </c>
      <c r="T53" s="6">
        <f t="shared" si="16"/>
        <v>1968</v>
      </c>
      <c r="U53" s="6">
        <v>15.5</v>
      </c>
      <c r="V53" s="6"/>
      <c r="W53" s="6"/>
      <c r="X53" s="6"/>
      <c r="Y53" s="8">
        <f t="shared" si="8"/>
        <v>6016</v>
      </c>
      <c r="Z53" s="17">
        <f t="shared" si="9"/>
        <v>0.78170478170478186</v>
      </c>
      <c r="AA53" s="6"/>
      <c r="AB53" s="6"/>
      <c r="AC53" s="6">
        <v>9.1999999999999993</v>
      </c>
      <c r="AD53" s="6"/>
      <c r="AE53" s="8"/>
      <c r="AF53" s="8"/>
      <c r="AG53" s="6">
        <v>1.3</v>
      </c>
      <c r="AH53" s="8">
        <f t="shared" si="10"/>
        <v>1680</v>
      </c>
      <c r="AI53" s="19">
        <f t="shared" si="14"/>
        <v>0.21829521829521831</v>
      </c>
      <c r="AJ53" s="6"/>
      <c r="AK53" s="6"/>
      <c r="AL53" s="5">
        <f t="shared" si="19"/>
        <v>0</v>
      </c>
      <c r="AM53" s="11">
        <f t="shared" si="11"/>
        <v>0</v>
      </c>
      <c r="AN53" s="6"/>
      <c r="AO53" s="6"/>
      <c r="AP53" s="6">
        <f t="shared" si="20"/>
        <v>0</v>
      </c>
      <c r="AQ53" s="11">
        <f t="shared" si="12"/>
        <v>0</v>
      </c>
      <c r="AR53" s="6">
        <v>3.9</v>
      </c>
      <c r="AS53" s="6">
        <v>3.3</v>
      </c>
      <c r="AT53" s="6"/>
      <c r="AU53" s="6"/>
      <c r="AW53" s="6"/>
    </row>
    <row r="54" spans="1:49" x14ac:dyDescent="0.3">
      <c r="A54" s="27"/>
      <c r="B54" s="3"/>
      <c r="C54" s="27"/>
      <c r="D54" s="3"/>
      <c r="E54" s="31"/>
      <c r="F54" s="27"/>
      <c r="G54" s="2" t="s">
        <v>171</v>
      </c>
      <c r="H54" t="s">
        <v>163</v>
      </c>
      <c r="I54" t="s">
        <v>262</v>
      </c>
      <c r="J54" s="6">
        <v>0</v>
      </c>
      <c r="K54" s="6">
        <f t="shared" si="17"/>
        <v>55.6</v>
      </c>
      <c r="L54" s="22">
        <f t="shared" si="5"/>
        <v>0</v>
      </c>
      <c r="M54" s="6">
        <f t="shared" si="13"/>
        <v>49.7</v>
      </c>
      <c r="N54" s="6">
        <v>8.1</v>
      </c>
      <c r="O54" s="6">
        <v>9.9</v>
      </c>
      <c r="P54" s="6"/>
      <c r="Q54" s="6">
        <v>351.2</v>
      </c>
      <c r="R54" s="6">
        <f t="shared" si="18"/>
        <v>17454.64</v>
      </c>
      <c r="S54" s="6">
        <f t="shared" si="15"/>
        <v>2844.72</v>
      </c>
      <c r="T54" s="6">
        <f t="shared" si="16"/>
        <v>3476.88</v>
      </c>
      <c r="U54" s="6">
        <v>24.9</v>
      </c>
      <c r="V54" s="6"/>
      <c r="W54" s="6">
        <v>2.2000000000000002</v>
      </c>
      <c r="X54" s="6">
        <v>2.6</v>
      </c>
      <c r="Y54" s="8">
        <f t="shared" si="8"/>
        <v>16752.240000000002</v>
      </c>
      <c r="Z54" s="17">
        <f t="shared" si="9"/>
        <v>0.95975855130784704</v>
      </c>
      <c r="AA54" s="6"/>
      <c r="AB54" s="6"/>
      <c r="AC54" s="6"/>
      <c r="AD54" s="6"/>
      <c r="AE54" s="8"/>
      <c r="AF54" s="8"/>
      <c r="AG54" s="6"/>
      <c r="AH54" s="8">
        <f t="shared" si="10"/>
        <v>0</v>
      </c>
      <c r="AI54" s="19">
        <f t="shared" si="14"/>
        <v>0</v>
      </c>
      <c r="AJ54" s="6"/>
      <c r="AK54" s="6"/>
      <c r="AL54" s="5">
        <f t="shared" si="19"/>
        <v>0</v>
      </c>
      <c r="AM54" s="11">
        <f t="shared" si="11"/>
        <v>0</v>
      </c>
      <c r="AN54" s="6">
        <v>2</v>
      </c>
      <c r="AO54" s="6"/>
      <c r="AP54" s="6">
        <f t="shared" si="20"/>
        <v>702.4</v>
      </c>
      <c r="AQ54" s="11">
        <f t="shared" si="12"/>
        <v>4.0241448692152917E-2</v>
      </c>
      <c r="AR54" s="6">
        <v>3</v>
      </c>
      <c r="AS54" s="6">
        <v>2.9</v>
      </c>
      <c r="AT54" s="6"/>
      <c r="AU54" s="6"/>
      <c r="AW54" s="6"/>
    </row>
    <row r="55" spans="1:49" x14ac:dyDescent="0.3">
      <c r="A55" s="27"/>
      <c r="B55" s="3"/>
      <c r="C55" s="27"/>
      <c r="D55" s="3"/>
      <c r="E55" s="27"/>
      <c r="F55" s="28"/>
      <c r="G55" s="2" t="s">
        <v>90</v>
      </c>
      <c r="H55" t="s">
        <v>164</v>
      </c>
      <c r="I55" t="s">
        <v>262</v>
      </c>
      <c r="J55" s="6">
        <v>0</v>
      </c>
      <c r="K55" s="6">
        <f t="shared" si="17"/>
        <v>55.29999999999999</v>
      </c>
      <c r="L55" s="22">
        <f t="shared" si="5"/>
        <v>0</v>
      </c>
      <c r="M55" s="6">
        <f t="shared" si="13"/>
        <v>49.699999999999996</v>
      </c>
      <c r="N55" s="6">
        <v>10</v>
      </c>
      <c r="O55" s="6">
        <v>10.1</v>
      </c>
      <c r="P55" s="6"/>
      <c r="Q55" s="6">
        <v>316.60000000000002</v>
      </c>
      <c r="R55" s="6">
        <f t="shared" si="18"/>
        <v>15735.02</v>
      </c>
      <c r="S55" s="6">
        <f t="shared" si="15"/>
        <v>3166</v>
      </c>
      <c r="T55" s="6">
        <f t="shared" si="16"/>
        <v>3197.6600000000003</v>
      </c>
      <c r="U55" s="6">
        <v>24.7</v>
      </c>
      <c r="V55" s="6"/>
      <c r="W55" s="6">
        <v>2.4</v>
      </c>
      <c r="X55" s="6">
        <v>2.5</v>
      </c>
      <c r="Y55" s="8">
        <f t="shared" si="8"/>
        <v>15735.02</v>
      </c>
      <c r="Z55" s="17">
        <f t="shared" si="9"/>
        <v>1</v>
      </c>
      <c r="AA55" s="6"/>
      <c r="AB55" s="6"/>
      <c r="AC55" s="6"/>
      <c r="AD55" s="6"/>
      <c r="AE55" s="8"/>
      <c r="AF55" s="8"/>
      <c r="AG55" s="6"/>
      <c r="AH55" s="8">
        <f t="shared" si="10"/>
        <v>0</v>
      </c>
      <c r="AI55" s="19">
        <f t="shared" si="14"/>
        <v>0</v>
      </c>
      <c r="AJ55" s="6"/>
      <c r="AK55" s="6"/>
      <c r="AL55" s="5">
        <f t="shared" si="19"/>
        <v>0</v>
      </c>
      <c r="AM55" s="11">
        <f t="shared" si="11"/>
        <v>0</v>
      </c>
      <c r="AN55" s="6"/>
      <c r="AO55" s="6"/>
      <c r="AP55" s="6">
        <f t="shared" si="20"/>
        <v>0</v>
      </c>
      <c r="AQ55" s="11">
        <f t="shared" si="12"/>
        <v>0</v>
      </c>
      <c r="AR55" s="6">
        <v>2.8</v>
      </c>
      <c r="AS55" s="6">
        <v>2.8</v>
      </c>
      <c r="AT55" s="6"/>
      <c r="AU55" s="6"/>
      <c r="AW55" s="6"/>
    </row>
    <row r="56" spans="1:49" x14ac:dyDescent="0.3">
      <c r="A56" s="27"/>
      <c r="B56" s="3"/>
      <c r="C56" s="27"/>
      <c r="D56" s="3"/>
      <c r="E56" s="27"/>
      <c r="F56" s="27"/>
      <c r="G56" s="2" t="s">
        <v>172</v>
      </c>
      <c r="H56" t="s">
        <v>165</v>
      </c>
      <c r="I56" t="s">
        <v>262</v>
      </c>
      <c r="J56" s="6">
        <v>0</v>
      </c>
      <c r="K56" s="6">
        <f t="shared" si="17"/>
        <v>55.9</v>
      </c>
      <c r="L56" s="22">
        <f t="shared" si="5"/>
        <v>0</v>
      </c>
      <c r="M56" s="6">
        <f t="shared" si="13"/>
        <v>49.8</v>
      </c>
      <c r="N56" s="6">
        <v>10.1</v>
      </c>
      <c r="O56" s="6">
        <v>10.1</v>
      </c>
      <c r="P56" s="6"/>
      <c r="Q56" s="6">
        <v>366.6</v>
      </c>
      <c r="R56" s="6">
        <f t="shared" si="18"/>
        <v>18256.68</v>
      </c>
      <c r="S56" s="6">
        <f t="shared" si="15"/>
        <v>3702.6600000000003</v>
      </c>
      <c r="T56" s="6">
        <f t="shared" si="16"/>
        <v>3702.6600000000003</v>
      </c>
      <c r="U56" s="6">
        <v>24.7</v>
      </c>
      <c r="V56" s="6"/>
      <c r="W56" s="6">
        <v>2.4</v>
      </c>
      <c r="X56" s="6">
        <v>2.5</v>
      </c>
      <c r="Y56" s="8">
        <f t="shared" si="8"/>
        <v>18256.68</v>
      </c>
      <c r="Z56" s="17">
        <f t="shared" si="9"/>
        <v>1</v>
      </c>
      <c r="AA56" s="6"/>
      <c r="AB56" s="6"/>
      <c r="AC56" s="6"/>
      <c r="AD56" s="6"/>
      <c r="AE56" s="8"/>
      <c r="AF56" s="8"/>
      <c r="AG56" s="6"/>
      <c r="AH56" s="8">
        <f t="shared" si="10"/>
        <v>0</v>
      </c>
      <c r="AI56" s="19">
        <f t="shared" si="14"/>
        <v>0</v>
      </c>
      <c r="AJ56" s="6"/>
      <c r="AK56" s="6"/>
      <c r="AL56" s="5">
        <f t="shared" si="19"/>
        <v>0</v>
      </c>
      <c r="AM56" s="11">
        <f t="shared" si="11"/>
        <v>0</v>
      </c>
      <c r="AN56" s="6"/>
      <c r="AO56" s="6"/>
      <c r="AP56" s="6">
        <f t="shared" si="20"/>
        <v>0</v>
      </c>
      <c r="AQ56" s="11">
        <f t="shared" si="12"/>
        <v>0</v>
      </c>
      <c r="AR56" s="6">
        <v>2.9</v>
      </c>
      <c r="AS56" s="6">
        <v>3.2</v>
      </c>
      <c r="AT56" s="6"/>
      <c r="AU56" s="6"/>
      <c r="AW56" s="6"/>
    </row>
    <row r="57" spans="1:49" x14ac:dyDescent="0.3">
      <c r="A57" s="27"/>
      <c r="B57" s="3"/>
      <c r="C57" s="27"/>
      <c r="D57" s="3"/>
      <c r="E57" s="30"/>
      <c r="F57" s="27"/>
      <c r="G57" s="2" t="s">
        <v>173</v>
      </c>
      <c r="H57" t="s">
        <v>166</v>
      </c>
      <c r="I57" t="s">
        <v>262</v>
      </c>
      <c r="J57" s="6">
        <v>0</v>
      </c>
      <c r="K57" s="6">
        <f t="shared" si="17"/>
        <v>55.699999999999996</v>
      </c>
      <c r="L57" s="22">
        <f t="shared" si="5"/>
        <v>0</v>
      </c>
      <c r="M57" s="6">
        <f t="shared" si="13"/>
        <v>49.4</v>
      </c>
      <c r="N57" s="6">
        <v>10</v>
      </c>
      <c r="O57" s="6">
        <v>9.8000000000000007</v>
      </c>
      <c r="P57" s="6"/>
      <c r="Q57" s="6">
        <v>546.1</v>
      </c>
      <c r="R57" s="6">
        <f t="shared" si="18"/>
        <v>26977.34</v>
      </c>
      <c r="S57" s="6">
        <f t="shared" si="15"/>
        <v>5461</v>
      </c>
      <c r="T57" s="6">
        <f t="shared" si="16"/>
        <v>5351.7800000000007</v>
      </c>
      <c r="U57" s="6">
        <v>24.7</v>
      </c>
      <c r="V57" s="6"/>
      <c r="W57" s="6">
        <v>2.4</v>
      </c>
      <c r="X57" s="6">
        <v>2.5</v>
      </c>
      <c r="Y57" s="8">
        <f t="shared" si="8"/>
        <v>26977.34</v>
      </c>
      <c r="Z57" s="17">
        <f t="shared" si="9"/>
        <v>1</v>
      </c>
      <c r="AA57" s="6"/>
      <c r="AB57" s="6"/>
      <c r="AC57" s="6"/>
      <c r="AD57" s="6"/>
      <c r="AE57" s="8"/>
      <c r="AF57" s="8"/>
      <c r="AG57" s="6"/>
      <c r="AH57" s="8">
        <f t="shared" si="10"/>
        <v>0</v>
      </c>
      <c r="AI57" s="19">
        <f t="shared" si="14"/>
        <v>0</v>
      </c>
      <c r="AJ57" s="6"/>
      <c r="AK57" s="6"/>
      <c r="AL57" s="5">
        <f t="shared" si="19"/>
        <v>0</v>
      </c>
      <c r="AM57" s="11">
        <f t="shared" si="11"/>
        <v>0</v>
      </c>
      <c r="AN57" s="6"/>
      <c r="AO57" s="6"/>
      <c r="AP57" s="6">
        <f t="shared" si="20"/>
        <v>0</v>
      </c>
      <c r="AQ57" s="11">
        <f t="shared" si="12"/>
        <v>0</v>
      </c>
      <c r="AR57" s="6">
        <v>2.9</v>
      </c>
      <c r="AS57" s="6">
        <v>3.4</v>
      </c>
      <c r="AT57" s="6"/>
      <c r="AU57" s="6"/>
      <c r="AW57" s="6"/>
    </row>
    <row r="58" spans="1:49" x14ac:dyDescent="0.3">
      <c r="A58" s="27"/>
      <c r="B58" s="3"/>
      <c r="C58" s="31"/>
      <c r="D58" s="3"/>
      <c r="E58" s="28"/>
      <c r="F58" s="27"/>
      <c r="G58" s="2" t="s">
        <v>175</v>
      </c>
      <c r="H58" t="s">
        <v>167</v>
      </c>
      <c r="I58" t="s">
        <v>262</v>
      </c>
      <c r="J58" s="6">
        <v>12</v>
      </c>
      <c r="K58" s="6">
        <f t="shared" si="17"/>
        <v>55.5</v>
      </c>
      <c r="L58" s="22">
        <f t="shared" si="5"/>
        <v>0.21621621621621623</v>
      </c>
      <c r="M58" s="6">
        <f t="shared" si="13"/>
        <v>49.4</v>
      </c>
      <c r="N58" s="6">
        <v>10.5</v>
      </c>
      <c r="O58" s="6">
        <v>10.5</v>
      </c>
      <c r="P58" s="6"/>
      <c r="Q58" s="6">
        <v>282.5</v>
      </c>
      <c r="R58" s="6">
        <f t="shared" si="18"/>
        <v>13955.5</v>
      </c>
      <c r="S58" s="6">
        <f t="shared" si="15"/>
        <v>2966.25</v>
      </c>
      <c r="T58" s="6">
        <f t="shared" si="16"/>
        <v>2966.25</v>
      </c>
      <c r="W58" s="46">
        <v>28.4</v>
      </c>
      <c r="X58" s="46"/>
      <c r="Y58" s="8">
        <f t="shared" si="8"/>
        <v>13955.5</v>
      </c>
      <c r="Z58" s="17">
        <f t="shared" si="9"/>
        <v>1</v>
      </c>
      <c r="AA58" s="6"/>
      <c r="AB58" s="6"/>
      <c r="AC58" s="6"/>
      <c r="AD58" s="6"/>
      <c r="AE58" s="8"/>
      <c r="AF58" s="8"/>
      <c r="AG58" s="6"/>
      <c r="AH58" s="8">
        <f t="shared" si="10"/>
        <v>0</v>
      </c>
      <c r="AI58" s="19">
        <f t="shared" si="14"/>
        <v>0</v>
      </c>
      <c r="AJ58" s="6"/>
      <c r="AK58" s="6"/>
      <c r="AL58" s="5">
        <f t="shared" si="19"/>
        <v>0</v>
      </c>
      <c r="AM58" s="11">
        <f t="shared" si="11"/>
        <v>0</v>
      </c>
      <c r="AN58" s="6"/>
      <c r="AO58" s="6"/>
      <c r="AP58" s="6">
        <f t="shared" si="20"/>
        <v>0</v>
      </c>
      <c r="AQ58" s="11">
        <f t="shared" si="12"/>
        <v>0</v>
      </c>
      <c r="AR58" s="6">
        <v>3</v>
      </c>
      <c r="AS58" s="6">
        <v>3.1</v>
      </c>
      <c r="AT58" s="6"/>
      <c r="AU58" s="6"/>
      <c r="AW58" s="6"/>
    </row>
    <row r="59" spans="1:49" x14ac:dyDescent="0.3">
      <c r="A59" s="27"/>
      <c r="B59" s="3"/>
      <c r="C59" s="27"/>
      <c r="D59" s="3"/>
      <c r="E59" s="28"/>
      <c r="F59" s="27"/>
      <c r="G59" s="2" t="s">
        <v>174</v>
      </c>
      <c r="H59" t="s">
        <v>168</v>
      </c>
      <c r="I59" t="s">
        <v>262</v>
      </c>
      <c r="J59" s="6">
        <v>9</v>
      </c>
      <c r="K59" s="6">
        <f t="shared" si="17"/>
        <v>55.1</v>
      </c>
      <c r="L59" s="22">
        <f t="shared" si="5"/>
        <v>0.16333938294010888</v>
      </c>
      <c r="M59" s="6">
        <f t="shared" si="13"/>
        <v>48.9</v>
      </c>
      <c r="N59" s="6">
        <v>10.1</v>
      </c>
      <c r="O59" s="6">
        <v>10.1</v>
      </c>
      <c r="P59" s="6"/>
      <c r="Q59" s="6">
        <v>213.8</v>
      </c>
      <c r="R59" s="6">
        <f t="shared" si="18"/>
        <v>10454.82</v>
      </c>
      <c r="S59" s="6">
        <f t="shared" si="15"/>
        <v>2159.38</v>
      </c>
      <c r="T59" s="6">
        <f t="shared" si="16"/>
        <v>2159.38</v>
      </c>
      <c r="U59" s="6">
        <v>22.7</v>
      </c>
      <c r="V59" s="6"/>
      <c r="X59" s="6"/>
      <c r="Y59" s="8">
        <f t="shared" si="8"/>
        <v>9172.02</v>
      </c>
      <c r="Z59" s="17">
        <f t="shared" si="9"/>
        <v>0.87730061349693256</v>
      </c>
      <c r="AA59" s="6"/>
      <c r="AB59" s="6"/>
      <c r="AC59" s="6"/>
      <c r="AD59" s="6"/>
      <c r="AE59" s="8"/>
      <c r="AF59" s="8"/>
      <c r="AG59" s="6"/>
      <c r="AH59" s="8">
        <f t="shared" si="10"/>
        <v>0</v>
      </c>
      <c r="AI59" s="19">
        <f t="shared" si="14"/>
        <v>0</v>
      </c>
      <c r="AJ59" s="6">
        <v>3</v>
      </c>
      <c r="AK59" s="6">
        <v>3</v>
      </c>
      <c r="AL59" s="5">
        <f t="shared" si="19"/>
        <v>1282.8000000000002</v>
      </c>
      <c r="AM59" s="11">
        <f t="shared" si="11"/>
        <v>0.12269938650306748</v>
      </c>
      <c r="AN59" s="6"/>
      <c r="AO59" s="6"/>
      <c r="AP59" s="6">
        <f t="shared" si="20"/>
        <v>0</v>
      </c>
      <c r="AQ59" s="11">
        <f t="shared" si="12"/>
        <v>0</v>
      </c>
      <c r="AR59" s="6">
        <v>3.1</v>
      </c>
      <c r="AS59" s="6">
        <v>3.1</v>
      </c>
      <c r="AT59" s="6"/>
      <c r="AU59" s="6"/>
      <c r="AW59" s="6"/>
    </row>
    <row r="60" spans="1:49" x14ac:dyDescent="0.3">
      <c r="A60" s="27"/>
      <c r="B60" s="3"/>
      <c r="C60" s="27"/>
      <c r="D60" s="3"/>
      <c r="E60" s="27"/>
      <c r="F60" s="27"/>
      <c r="G60" s="2" t="s">
        <v>50</v>
      </c>
      <c r="H60" t="s">
        <v>169</v>
      </c>
      <c r="I60" t="s">
        <v>262</v>
      </c>
      <c r="J60" s="6">
        <v>28.5</v>
      </c>
      <c r="K60" s="6">
        <f t="shared" si="17"/>
        <v>55.199999999999996</v>
      </c>
      <c r="L60" s="22">
        <f t="shared" si="5"/>
        <v>0.51630434782608703</v>
      </c>
      <c r="M60" s="6">
        <f t="shared" si="13"/>
        <v>48.8</v>
      </c>
      <c r="N60" s="6">
        <v>8.3000000000000007</v>
      </c>
      <c r="O60" s="6">
        <v>9</v>
      </c>
      <c r="P60" s="6"/>
      <c r="Q60" s="6">
        <v>233.3</v>
      </c>
      <c r="R60" s="6">
        <f t="shared" si="18"/>
        <v>11385.039999999999</v>
      </c>
      <c r="S60" s="6">
        <f t="shared" si="15"/>
        <v>1936.3900000000003</v>
      </c>
      <c r="T60" s="6">
        <f t="shared" si="16"/>
        <v>2099.7000000000003</v>
      </c>
      <c r="U60" s="6">
        <v>26.5</v>
      </c>
      <c r="V60" s="6"/>
      <c r="W60" s="6">
        <v>2.5</v>
      </c>
      <c r="X60" s="6">
        <v>2.5</v>
      </c>
      <c r="Y60" s="8">
        <f t="shared" si="8"/>
        <v>11385.039999999999</v>
      </c>
      <c r="Z60" s="17">
        <f t="shared" si="9"/>
        <v>1</v>
      </c>
      <c r="AA60" s="6"/>
      <c r="AB60" s="6"/>
      <c r="AC60" s="6"/>
      <c r="AD60" s="6"/>
      <c r="AE60" s="8"/>
      <c r="AF60" s="8"/>
      <c r="AG60" s="6"/>
      <c r="AH60" s="8">
        <f t="shared" si="10"/>
        <v>0</v>
      </c>
      <c r="AI60" s="19">
        <f t="shared" si="14"/>
        <v>0</v>
      </c>
      <c r="AJ60" s="6"/>
      <c r="AK60" s="6"/>
      <c r="AL60" s="5">
        <f t="shared" si="19"/>
        <v>0</v>
      </c>
      <c r="AM60" s="11">
        <f t="shared" si="11"/>
        <v>0</v>
      </c>
      <c r="AN60" s="6"/>
      <c r="AO60" s="6"/>
      <c r="AP60" s="6">
        <f t="shared" si="20"/>
        <v>0</v>
      </c>
      <c r="AQ60" s="11">
        <f t="shared" si="12"/>
        <v>0</v>
      </c>
      <c r="AR60" s="6">
        <v>3.4</v>
      </c>
      <c r="AS60" s="6">
        <v>3</v>
      </c>
      <c r="AT60" s="6"/>
      <c r="AU60" s="6"/>
      <c r="AW60" s="6"/>
    </row>
    <row r="61" spans="1:49" x14ac:dyDescent="0.3">
      <c r="A61" s="27"/>
      <c r="B61" s="3"/>
      <c r="C61" s="31"/>
      <c r="D61" s="3"/>
      <c r="E61" s="27"/>
      <c r="F61" s="27"/>
      <c r="G61" s="2" t="s">
        <v>176</v>
      </c>
      <c r="H61" t="s">
        <v>170</v>
      </c>
      <c r="I61" t="s">
        <v>262</v>
      </c>
      <c r="J61" s="6">
        <v>23.4</v>
      </c>
      <c r="K61" s="6">
        <f t="shared" si="17"/>
        <v>55.400000000000006</v>
      </c>
      <c r="L61" s="22">
        <f t="shared" si="5"/>
        <v>0.42238267148014436</v>
      </c>
      <c r="M61" s="6">
        <f t="shared" si="13"/>
        <v>49.2</v>
      </c>
      <c r="N61" s="6">
        <v>13.8</v>
      </c>
      <c r="O61" s="6">
        <v>14</v>
      </c>
      <c r="P61" s="6"/>
      <c r="Q61" s="6">
        <v>239.9</v>
      </c>
      <c r="R61" s="6">
        <f t="shared" si="18"/>
        <v>11803.080000000002</v>
      </c>
      <c r="S61" s="6">
        <f t="shared" si="15"/>
        <v>3310.6200000000003</v>
      </c>
      <c r="T61" s="6">
        <f t="shared" si="16"/>
        <v>3358.6</v>
      </c>
      <c r="U61" s="6"/>
      <c r="V61" s="6"/>
      <c r="W61" s="46">
        <v>19.399999999999999</v>
      </c>
      <c r="X61" s="46"/>
      <c r="Y61" s="8">
        <f t="shared" si="8"/>
        <v>11323.28</v>
      </c>
      <c r="Z61" s="17">
        <f t="shared" si="9"/>
        <v>0.95934959349593496</v>
      </c>
      <c r="AA61" s="6"/>
      <c r="AB61" s="6"/>
      <c r="AC61" s="6">
        <v>1</v>
      </c>
      <c r="AD61" s="6">
        <v>1</v>
      </c>
      <c r="AE61" s="8"/>
      <c r="AF61" s="8"/>
      <c r="AG61" s="6"/>
      <c r="AH61" s="8">
        <f t="shared" si="10"/>
        <v>479.8</v>
      </c>
      <c r="AI61" s="19">
        <f t="shared" si="14"/>
        <v>4.065040650406504E-2</v>
      </c>
      <c r="AJ61" s="6"/>
      <c r="AK61" s="6"/>
      <c r="AL61" s="5">
        <f t="shared" si="19"/>
        <v>0</v>
      </c>
      <c r="AM61" s="11">
        <f t="shared" si="11"/>
        <v>0</v>
      </c>
      <c r="AN61" s="6"/>
      <c r="AO61" s="6"/>
      <c r="AP61" s="6">
        <f t="shared" si="20"/>
        <v>0</v>
      </c>
      <c r="AQ61" s="11">
        <f t="shared" si="12"/>
        <v>0</v>
      </c>
      <c r="AR61" s="6">
        <v>3.1</v>
      </c>
      <c r="AS61" s="6">
        <v>3.1</v>
      </c>
      <c r="AT61" s="6"/>
      <c r="AU61" s="6"/>
      <c r="AW61" s="6"/>
    </row>
    <row r="62" spans="1:49" x14ac:dyDescent="0.3">
      <c r="A62" s="27"/>
      <c r="B62" s="3"/>
      <c r="C62" s="27"/>
      <c r="D62" s="3"/>
      <c r="E62" s="28"/>
      <c r="F62" s="28"/>
      <c r="G62" s="2" t="s">
        <v>67</v>
      </c>
      <c r="H62" s="1" t="s">
        <v>66</v>
      </c>
      <c r="I62" t="s">
        <v>262</v>
      </c>
      <c r="J62" s="6">
        <v>19.5</v>
      </c>
      <c r="K62" s="6">
        <f t="shared" si="17"/>
        <v>55.5</v>
      </c>
      <c r="L62" s="22">
        <f t="shared" si="5"/>
        <v>0.35135135135135137</v>
      </c>
      <c r="M62" s="6">
        <f t="shared" si="13"/>
        <v>48.699999999999996</v>
      </c>
      <c r="N62" s="6">
        <v>9.6999999999999993</v>
      </c>
      <c r="O62" s="6">
        <v>9.1999999999999993</v>
      </c>
      <c r="P62" s="6"/>
      <c r="Q62" s="6">
        <v>2226.6999999999998</v>
      </c>
      <c r="R62" s="6">
        <f t="shared" si="18"/>
        <v>108440.28999999998</v>
      </c>
      <c r="S62" s="6">
        <f t="shared" si="15"/>
        <v>21598.989999999998</v>
      </c>
      <c r="T62" s="6">
        <f t="shared" si="16"/>
        <v>20485.639999999996</v>
      </c>
      <c r="U62" s="6">
        <v>24</v>
      </c>
      <c r="V62" s="6"/>
      <c r="W62" s="6"/>
      <c r="X62" s="6"/>
      <c r="Y62" s="8">
        <f t="shared" si="8"/>
        <v>95525.43</v>
      </c>
      <c r="Z62" s="17">
        <f t="shared" si="9"/>
        <v>0.8809034907597536</v>
      </c>
      <c r="AA62" s="6"/>
      <c r="AB62" s="6"/>
      <c r="AC62" s="6">
        <v>2.8</v>
      </c>
      <c r="AD62" s="6">
        <v>3</v>
      </c>
      <c r="AE62" s="8"/>
      <c r="AF62" s="8"/>
      <c r="AG62" s="6"/>
      <c r="AH62" s="8">
        <f t="shared" si="10"/>
        <v>12914.859999999999</v>
      </c>
      <c r="AI62" s="19">
        <f t="shared" si="14"/>
        <v>0.11909650924024641</v>
      </c>
      <c r="AJ62" s="6"/>
      <c r="AK62" s="6"/>
      <c r="AL62" s="5">
        <f t="shared" si="19"/>
        <v>0</v>
      </c>
      <c r="AM62" s="11">
        <f t="shared" si="11"/>
        <v>0</v>
      </c>
      <c r="AN62" s="6"/>
      <c r="AO62" s="6"/>
      <c r="AP62" s="6">
        <f t="shared" si="20"/>
        <v>0</v>
      </c>
      <c r="AQ62" s="11">
        <f t="shared" si="12"/>
        <v>0</v>
      </c>
      <c r="AR62" s="6">
        <v>3.6</v>
      </c>
      <c r="AS62" s="6">
        <v>3.2</v>
      </c>
      <c r="AT62" s="6"/>
      <c r="AU62" s="6"/>
      <c r="AW62" s="6"/>
    </row>
    <row r="63" spans="1:49" x14ac:dyDescent="0.3">
      <c r="A63" s="27"/>
      <c r="B63" s="3"/>
      <c r="C63" s="27"/>
      <c r="D63" s="3"/>
      <c r="E63" s="27"/>
      <c r="F63" s="27"/>
      <c r="G63" s="2" t="s">
        <v>70</v>
      </c>
      <c r="H63" t="s">
        <v>68</v>
      </c>
      <c r="I63" t="s">
        <v>262</v>
      </c>
      <c r="J63" s="6">
        <v>14.1</v>
      </c>
      <c r="K63" s="6">
        <f t="shared" si="17"/>
        <v>51.300000000000004</v>
      </c>
      <c r="L63" s="22">
        <f t="shared" si="5"/>
        <v>0.27485380116959063</v>
      </c>
      <c r="M63" s="6">
        <f t="shared" si="13"/>
        <v>44.1</v>
      </c>
      <c r="N63" s="6">
        <v>10.3</v>
      </c>
      <c r="O63" s="6">
        <v>12.2</v>
      </c>
      <c r="P63" s="6"/>
      <c r="Q63" s="6">
        <v>284.3</v>
      </c>
      <c r="R63" s="6">
        <f t="shared" si="18"/>
        <v>12537.630000000001</v>
      </c>
      <c r="S63" s="6">
        <f t="shared" si="15"/>
        <v>2928.2900000000004</v>
      </c>
      <c r="T63" s="6">
        <f t="shared" si="16"/>
        <v>3468.46</v>
      </c>
      <c r="U63" s="6">
        <v>15.6</v>
      </c>
      <c r="V63" s="6"/>
      <c r="W63" s="6"/>
      <c r="X63" s="6"/>
      <c r="Y63" s="8">
        <f t="shared" si="8"/>
        <v>10831.830000000002</v>
      </c>
      <c r="Z63" s="17">
        <f t="shared" si="9"/>
        <v>0.86394557823129248</v>
      </c>
      <c r="AA63" s="6"/>
      <c r="AB63" s="6"/>
      <c r="AC63" s="6">
        <v>2</v>
      </c>
      <c r="AD63" s="6">
        <v>2</v>
      </c>
      <c r="AE63" s="8"/>
      <c r="AF63" s="8"/>
      <c r="AG63" s="6"/>
      <c r="AH63" s="8">
        <f t="shared" si="10"/>
        <v>1137.2</v>
      </c>
      <c r="AI63" s="19">
        <f t="shared" si="14"/>
        <v>9.0702947845804988E-2</v>
      </c>
      <c r="AJ63" s="6"/>
      <c r="AK63" s="6"/>
      <c r="AL63" s="5">
        <f t="shared" si="19"/>
        <v>0</v>
      </c>
      <c r="AM63" s="11">
        <f t="shared" si="11"/>
        <v>0</v>
      </c>
      <c r="AN63" s="6">
        <v>2</v>
      </c>
      <c r="AO63" s="6"/>
      <c r="AP63" s="6">
        <f t="shared" si="20"/>
        <v>568.6</v>
      </c>
      <c r="AQ63" s="11">
        <f t="shared" si="12"/>
        <v>4.5351473922902494E-2</v>
      </c>
      <c r="AR63" s="6">
        <v>3.6</v>
      </c>
      <c r="AS63" s="6">
        <v>3.6</v>
      </c>
      <c r="AT63" s="6"/>
      <c r="AU63" s="6"/>
      <c r="AW63" s="6"/>
    </row>
    <row r="64" spans="1:49" x14ac:dyDescent="0.3">
      <c r="A64" s="27"/>
      <c r="B64" s="3"/>
      <c r="C64" s="27"/>
      <c r="D64" s="3"/>
      <c r="E64" s="27"/>
      <c r="F64" s="30"/>
      <c r="G64" s="2" t="s">
        <v>71</v>
      </c>
      <c r="H64" t="s">
        <v>69</v>
      </c>
      <c r="I64" t="s">
        <v>262</v>
      </c>
      <c r="J64" s="6">
        <v>14</v>
      </c>
      <c r="K64" s="6">
        <f t="shared" si="17"/>
        <v>50.9</v>
      </c>
      <c r="L64" s="22">
        <f t="shared" si="5"/>
        <v>0.27504911591355602</v>
      </c>
      <c r="M64" s="6">
        <f t="shared" si="13"/>
        <v>44.1</v>
      </c>
      <c r="N64" s="6">
        <v>10.3</v>
      </c>
      <c r="O64" s="6">
        <v>12.2</v>
      </c>
      <c r="P64" s="6"/>
      <c r="Q64" s="6">
        <v>442</v>
      </c>
      <c r="R64" s="6">
        <f t="shared" si="18"/>
        <v>19492.2</v>
      </c>
      <c r="S64" s="6">
        <f t="shared" si="15"/>
        <v>4552.6000000000004</v>
      </c>
      <c r="T64" s="6">
        <f t="shared" si="16"/>
        <v>5392.4</v>
      </c>
      <c r="U64" s="6">
        <v>15.6</v>
      </c>
      <c r="V64" s="6"/>
      <c r="W64" s="6"/>
      <c r="X64" s="6"/>
      <c r="Y64" s="8">
        <f t="shared" si="8"/>
        <v>16840.2</v>
      </c>
      <c r="Z64" s="17">
        <f t="shared" si="9"/>
        <v>0.86394557823129248</v>
      </c>
      <c r="AA64" s="6"/>
      <c r="AB64" s="6"/>
      <c r="AC64" s="6">
        <v>2</v>
      </c>
      <c r="AD64" s="6">
        <v>2</v>
      </c>
      <c r="AE64" s="8"/>
      <c r="AF64" s="8"/>
      <c r="AG64" s="6"/>
      <c r="AH64" s="8">
        <f t="shared" si="10"/>
        <v>1768</v>
      </c>
      <c r="AI64" s="19">
        <f t="shared" si="14"/>
        <v>9.0702947845804988E-2</v>
      </c>
      <c r="AJ64" s="6"/>
      <c r="AK64" s="6"/>
      <c r="AL64" s="5">
        <f t="shared" si="19"/>
        <v>0</v>
      </c>
      <c r="AM64" s="11">
        <f t="shared" si="11"/>
        <v>0</v>
      </c>
      <c r="AN64" s="6">
        <v>2</v>
      </c>
      <c r="AO64" s="6"/>
      <c r="AP64" s="6">
        <f t="shared" si="20"/>
        <v>884</v>
      </c>
      <c r="AQ64" s="11">
        <f t="shared" si="12"/>
        <v>4.5351473922902494E-2</v>
      </c>
      <c r="AR64" s="6">
        <v>3.4</v>
      </c>
      <c r="AS64" s="6">
        <v>3.4</v>
      </c>
      <c r="AT64" s="6"/>
      <c r="AU64" s="6"/>
      <c r="AW64" s="6"/>
    </row>
    <row r="65" spans="1:49" x14ac:dyDescent="0.3">
      <c r="A65" s="27"/>
      <c r="B65" s="3"/>
      <c r="C65" s="27"/>
      <c r="D65" s="3"/>
      <c r="E65" s="27"/>
      <c r="F65" s="27"/>
      <c r="G65" s="2" t="s">
        <v>70</v>
      </c>
      <c r="H65" t="s">
        <v>72</v>
      </c>
      <c r="I65" t="s">
        <v>259</v>
      </c>
      <c r="J65" s="6">
        <v>15.9</v>
      </c>
      <c r="K65" s="6">
        <f t="shared" si="17"/>
        <v>50.9</v>
      </c>
      <c r="L65" s="22">
        <f t="shared" si="5"/>
        <v>0.31237721021611004</v>
      </c>
      <c r="M65" s="6">
        <f t="shared" si="13"/>
        <v>43.699999999999996</v>
      </c>
      <c r="N65" s="6">
        <v>10.7</v>
      </c>
      <c r="O65" s="6">
        <v>11.1</v>
      </c>
      <c r="P65" s="6"/>
      <c r="Q65" s="6">
        <v>407.6</v>
      </c>
      <c r="R65" s="6">
        <f t="shared" si="18"/>
        <v>17812.12</v>
      </c>
      <c r="S65" s="6">
        <f t="shared" si="15"/>
        <v>4361.32</v>
      </c>
      <c r="T65" s="6">
        <f t="shared" si="16"/>
        <v>4524.3599999999997</v>
      </c>
      <c r="U65" s="6">
        <v>13.9</v>
      </c>
      <c r="V65" s="6"/>
      <c r="W65" s="6"/>
      <c r="X65" s="6"/>
      <c r="Y65" s="8">
        <f t="shared" si="8"/>
        <v>14551.32</v>
      </c>
      <c r="Z65" s="17">
        <f t="shared" si="9"/>
        <v>0.81693363844393596</v>
      </c>
      <c r="AA65" s="6"/>
      <c r="AB65" s="6"/>
      <c r="AC65" s="6">
        <v>2.7</v>
      </c>
      <c r="AD65" s="6">
        <v>3.8</v>
      </c>
      <c r="AE65" s="8"/>
      <c r="AF65" s="8"/>
      <c r="AG65" s="6"/>
      <c r="AH65" s="8">
        <f t="shared" si="10"/>
        <v>2649.4</v>
      </c>
      <c r="AI65" s="19">
        <f t="shared" si="14"/>
        <v>0.14874141876430208</v>
      </c>
      <c r="AJ65" s="6"/>
      <c r="AK65" s="6"/>
      <c r="AL65" s="5">
        <f t="shared" si="19"/>
        <v>0</v>
      </c>
      <c r="AM65" s="11">
        <f t="shared" si="11"/>
        <v>0</v>
      </c>
      <c r="AN65" s="6">
        <v>1.5</v>
      </c>
      <c r="AO65" s="6"/>
      <c r="AP65" s="6">
        <f t="shared" si="20"/>
        <v>611.40000000000009</v>
      </c>
      <c r="AQ65" s="11">
        <f t="shared" si="12"/>
        <v>3.4324942791762014E-2</v>
      </c>
      <c r="AR65" s="6">
        <v>3.5</v>
      </c>
      <c r="AS65" s="6">
        <v>3.7</v>
      </c>
      <c r="AT65" s="6"/>
      <c r="AU65" s="6"/>
      <c r="AW65" s="6"/>
    </row>
    <row r="66" spans="1:49" x14ac:dyDescent="0.3">
      <c r="A66" s="27"/>
      <c r="B66" s="3"/>
      <c r="C66" s="27"/>
      <c r="D66" s="3"/>
      <c r="E66" s="27"/>
      <c r="F66" s="27"/>
      <c r="G66" s="2" t="s">
        <v>50</v>
      </c>
      <c r="H66" t="s">
        <v>73</v>
      </c>
      <c r="I66" t="s">
        <v>259</v>
      </c>
      <c r="J66" s="6">
        <v>17.600000000000001</v>
      </c>
      <c r="K66" s="6">
        <f t="shared" si="17"/>
        <v>51.5</v>
      </c>
      <c r="L66" s="22">
        <f t="shared" si="5"/>
        <v>0.34174757281553403</v>
      </c>
      <c r="M66" s="6">
        <f t="shared" si="13"/>
        <v>44.5</v>
      </c>
      <c r="N66" s="6">
        <v>9.1</v>
      </c>
      <c r="O66" s="6">
        <v>11.2</v>
      </c>
      <c r="P66" s="6"/>
      <c r="Q66" s="6">
        <v>244.4</v>
      </c>
      <c r="R66" s="6">
        <f t="shared" si="18"/>
        <v>10875.800000000001</v>
      </c>
      <c r="S66" s="6">
        <f t="shared" si="15"/>
        <v>2224.04</v>
      </c>
      <c r="T66" s="6">
        <f t="shared" si="16"/>
        <v>2737.2799999999997</v>
      </c>
      <c r="U66" s="6">
        <v>13.7</v>
      </c>
      <c r="V66" s="6"/>
      <c r="W66" s="6"/>
      <c r="X66" s="6"/>
      <c r="Y66" s="8">
        <f t="shared" si="8"/>
        <v>8309.6</v>
      </c>
      <c r="Z66" s="17">
        <f t="shared" si="9"/>
        <v>0.7640449438202247</v>
      </c>
      <c r="AA66" s="6"/>
      <c r="AB66" s="6"/>
      <c r="AC66" s="6">
        <v>4.4000000000000004</v>
      </c>
      <c r="AD66" s="6">
        <v>4.0999999999999996</v>
      </c>
      <c r="AE66" s="8"/>
      <c r="AF66" s="8"/>
      <c r="AG66" s="6"/>
      <c r="AH66" s="8">
        <f t="shared" ref="AH66:AH112" si="21">(AA66+AB66+AC66+AD66+AG66+AE66+AF66)*Q66</f>
        <v>2077.4</v>
      </c>
      <c r="AI66" s="19">
        <f t="shared" si="14"/>
        <v>0.19101123595505617</v>
      </c>
      <c r="AJ66" s="6"/>
      <c r="AK66" s="6"/>
      <c r="AL66" s="5">
        <f t="shared" si="19"/>
        <v>0</v>
      </c>
      <c r="AM66" s="11">
        <f t="shared" si="11"/>
        <v>0</v>
      </c>
      <c r="AN66" s="6">
        <v>2</v>
      </c>
      <c r="AO66" s="6"/>
      <c r="AP66" s="6">
        <f t="shared" si="20"/>
        <v>488.8</v>
      </c>
      <c r="AQ66" s="11">
        <f t="shared" si="12"/>
        <v>4.49438202247191E-2</v>
      </c>
      <c r="AR66" s="6">
        <v>3.9</v>
      </c>
      <c r="AS66" s="6">
        <v>3.1</v>
      </c>
      <c r="AT66" s="6"/>
      <c r="AU66" s="6"/>
      <c r="AW66" s="6"/>
    </row>
    <row r="67" spans="1:49" x14ac:dyDescent="0.3">
      <c r="A67" s="27"/>
      <c r="B67" s="3"/>
      <c r="C67" s="27"/>
      <c r="D67" s="3"/>
      <c r="E67" s="27"/>
      <c r="F67" s="27"/>
      <c r="G67" s="2" t="s">
        <v>75</v>
      </c>
      <c r="H67" t="s">
        <v>74</v>
      </c>
      <c r="I67" t="s">
        <v>259</v>
      </c>
      <c r="J67" s="6">
        <v>18.5</v>
      </c>
      <c r="K67" s="6">
        <f t="shared" ref="K67:K99" si="22">M67+AR67+AS67+AT67+AU67+AV67+AW67</f>
        <v>51.2</v>
      </c>
      <c r="L67" s="22">
        <f t="shared" si="5"/>
        <v>0.361328125</v>
      </c>
      <c r="M67" s="6">
        <f t="shared" si="13"/>
        <v>44.300000000000004</v>
      </c>
      <c r="N67" s="6">
        <v>10.5</v>
      </c>
      <c r="O67" s="6">
        <v>11</v>
      </c>
      <c r="P67" s="6"/>
      <c r="Q67" s="6">
        <v>567.79999999999995</v>
      </c>
      <c r="R67" s="6">
        <f t="shared" ref="R67:R99" si="23">M67*Q67</f>
        <v>25153.54</v>
      </c>
      <c r="S67" s="6">
        <f t="shared" si="15"/>
        <v>5961.9</v>
      </c>
      <c r="T67" s="6">
        <f t="shared" si="16"/>
        <v>6245.7999999999993</v>
      </c>
      <c r="U67" s="6">
        <v>13.7</v>
      </c>
      <c r="V67" s="6"/>
      <c r="W67" s="6"/>
      <c r="X67" s="6"/>
      <c r="Y67" s="8">
        <f t="shared" si="8"/>
        <v>19986.560000000001</v>
      </c>
      <c r="Z67" s="17">
        <f t="shared" si="9"/>
        <v>0.79458239277652365</v>
      </c>
      <c r="AA67" s="6"/>
      <c r="AB67" s="6"/>
      <c r="AC67" s="6">
        <v>4.9000000000000004</v>
      </c>
      <c r="AD67" s="6">
        <v>4.2</v>
      </c>
      <c r="AE67" s="8"/>
      <c r="AF67" s="8"/>
      <c r="AG67" s="6"/>
      <c r="AH67" s="8">
        <f t="shared" si="21"/>
        <v>5166.9800000000005</v>
      </c>
      <c r="AI67" s="19">
        <f t="shared" si="14"/>
        <v>0.20541760722347632</v>
      </c>
      <c r="AJ67" s="6"/>
      <c r="AK67" s="6"/>
      <c r="AL67" s="5">
        <f t="shared" ref="AL67:AL99" si="24">(AJ67+AK67)*Q67</f>
        <v>0</v>
      </c>
      <c r="AM67" s="11">
        <f t="shared" si="11"/>
        <v>0</v>
      </c>
      <c r="AN67" s="6"/>
      <c r="AO67" s="6"/>
      <c r="AP67" s="6">
        <f t="shared" ref="AP67:AP99" si="25">(AN67+AO67)*Q67</f>
        <v>0</v>
      </c>
      <c r="AQ67" s="11">
        <f t="shared" si="12"/>
        <v>0</v>
      </c>
      <c r="AR67" s="6">
        <v>3.5</v>
      </c>
      <c r="AS67" s="6">
        <v>3.4</v>
      </c>
      <c r="AT67" s="6"/>
      <c r="AU67" s="6"/>
      <c r="AW67" s="6"/>
    </row>
    <row r="68" spans="1:49" x14ac:dyDescent="0.3">
      <c r="A68" s="27"/>
      <c r="B68" s="3"/>
      <c r="C68" s="30"/>
      <c r="D68" s="3"/>
      <c r="E68" s="27"/>
      <c r="F68" s="28"/>
      <c r="G68" s="2" t="s">
        <v>109</v>
      </c>
      <c r="H68" t="s">
        <v>76</v>
      </c>
      <c r="I68" t="s">
        <v>259</v>
      </c>
      <c r="J68" s="6">
        <v>6.5</v>
      </c>
      <c r="K68" s="6">
        <f t="shared" si="22"/>
        <v>51.8</v>
      </c>
      <c r="L68" s="22">
        <f t="shared" ref="L68:L132" si="26">J68/K68</f>
        <v>0.12548262548262548</v>
      </c>
      <c r="M68" s="6">
        <f t="shared" si="13"/>
        <v>46.8</v>
      </c>
      <c r="N68" s="6">
        <v>9.6</v>
      </c>
      <c r="O68" s="6">
        <v>9.9</v>
      </c>
      <c r="P68" s="6"/>
      <c r="Q68" s="6">
        <v>110.4</v>
      </c>
      <c r="R68" s="6">
        <f t="shared" si="23"/>
        <v>5166.72</v>
      </c>
      <c r="S68" s="6">
        <f t="shared" si="15"/>
        <v>1059.8399999999999</v>
      </c>
      <c r="T68" s="6">
        <f t="shared" si="16"/>
        <v>1092.96</v>
      </c>
      <c r="U68" s="6">
        <v>14.5</v>
      </c>
      <c r="V68" s="6">
        <v>6.8</v>
      </c>
      <c r="W68" s="8"/>
      <c r="Y68" s="8">
        <f t="shared" ref="Y68:Y131" si="27">(N68+O68+U68+W68+X68+V68+P68)*Q68</f>
        <v>4504.32</v>
      </c>
      <c r="Z68" s="17">
        <f t="shared" ref="Z68:Z131" si="28">(N68+O68+P68+U68+V68+W68+X68)/M68</f>
        <v>0.87179487179487181</v>
      </c>
      <c r="AA68" s="6"/>
      <c r="AB68" s="6">
        <v>6</v>
      </c>
      <c r="AC68" s="6"/>
      <c r="AD68" s="6"/>
      <c r="AE68" s="8"/>
      <c r="AF68" s="8"/>
      <c r="AG68" s="6"/>
      <c r="AH68" s="8">
        <f t="shared" si="21"/>
        <v>662.40000000000009</v>
      </c>
      <c r="AI68" s="19">
        <f t="shared" si="14"/>
        <v>0.12820512820512822</v>
      </c>
      <c r="AJ68" s="6"/>
      <c r="AK68" s="6"/>
      <c r="AL68" s="5">
        <f t="shared" si="24"/>
        <v>0</v>
      </c>
      <c r="AM68" s="11">
        <f t="shared" ref="AM68:AM132" si="29">(AJ68+AK68)/M68</f>
        <v>0</v>
      </c>
      <c r="AN68" s="6"/>
      <c r="AO68" s="6"/>
      <c r="AP68" s="6">
        <f t="shared" si="25"/>
        <v>0</v>
      </c>
      <c r="AQ68" s="11">
        <f t="shared" ref="AQ68:AQ132" si="30">(AN68+AO68)/M68</f>
        <v>0</v>
      </c>
      <c r="AR68" s="6">
        <v>2.2000000000000002</v>
      </c>
      <c r="AS68" s="6">
        <v>2.8</v>
      </c>
      <c r="AT68" s="6"/>
      <c r="AU68" s="6"/>
      <c r="AW68" s="6"/>
    </row>
    <row r="69" spans="1:49" x14ac:dyDescent="0.3">
      <c r="A69" s="27"/>
      <c r="B69" s="3"/>
      <c r="C69" s="30"/>
      <c r="D69" s="3"/>
      <c r="E69" s="27"/>
      <c r="F69" s="27"/>
      <c r="G69" s="2" t="s">
        <v>78</v>
      </c>
      <c r="H69" t="s">
        <v>77</v>
      </c>
      <c r="I69" t="s">
        <v>259</v>
      </c>
      <c r="J69" s="6">
        <v>11.8</v>
      </c>
      <c r="K69" s="6">
        <f t="shared" si="22"/>
        <v>51.70000000000001</v>
      </c>
      <c r="L69" s="22">
        <f t="shared" si="26"/>
        <v>0.22823984526112182</v>
      </c>
      <c r="M69" s="6">
        <f t="shared" ref="M69:M133" si="31">N69+O69+P69+U69+V69+W69+X69+AA69+AB69+AC69+AD69+AE69+AF69+AG69+AJ69+AK69+AN69+AO69</f>
        <v>46.800000000000011</v>
      </c>
      <c r="N69" s="6">
        <v>9.1</v>
      </c>
      <c r="O69" s="6">
        <v>6.5</v>
      </c>
      <c r="P69" s="6"/>
      <c r="Q69" s="6">
        <v>224.2</v>
      </c>
      <c r="R69" s="6">
        <f t="shared" si="23"/>
        <v>10492.560000000001</v>
      </c>
      <c r="S69" s="6">
        <f t="shared" si="15"/>
        <v>2040.2199999999998</v>
      </c>
      <c r="T69" s="6">
        <f t="shared" si="16"/>
        <v>1457.3</v>
      </c>
      <c r="U69" s="6">
        <v>14.5</v>
      </c>
      <c r="V69" s="6">
        <v>14.3</v>
      </c>
      <c r="W69" s="8"/>
      <c r="X69" s="8"/>
      <c r="Y69" s="8">
        <f t="shared" si="27"/>
        <v>9954.4800000000014</v>
      </c>
      <c r="Z69" s="17">
        <f t="shared" si="28"/>
        <v>0.94871794871794857</v>
      </c>
      <c r="AA69" s="6"/>
      <c r="AB69" s="6"/>
      <c r="AC69" s="6">
        <v>1.2</v>
      </c>
      <c r="AD69" s="6">
        <v>1.2</v>
      </c>
      <c r="AE69" s="8"/>
      <c r="AF69" s="8"/>
      <c r="AG69" s="6"/>
      <c r="AH69" s="8">
        <f t="shared" si="21"/>
        <v>538.07999999999993</v>
      </c>
      <c r="AI69" s="19">
        <f t="shared" si="14"/>
        <v>5.1282051282051266E-2</v>
      </c>
      <c r="AJ69" s="6"/>
      <c r="AK69" s="6"/>
      <c r="AL69" s="5">
        <f t="shared" si="24"/>
        <v>0</v>
      </c>
      <c r="AM69" s="11">
        <f t="shared" si="29"/>
        <v>0</v>
      </c>
      <c r="AN69" s="6"/>
      <c r="AO69" s="6"/>
      <c r="AP69" s="6">
        <f t="shared" si="25"/>
        <v>0</v>
      </c>
      <c r="AQ69" s="11">
        <f t="shared" si="30"/>
        <v>0</v>
      </c>
      <c r="AR69" s="6">
        <v>2.4</v>
      </c>
      <c r="AS69" s="6">
        <v>2.5</v>
      </c>
      <c r="AT69" s="6"/>
      <c r="AU69" s="6"/>
      <c r="AW69" s="6"/>
    </row>
    <row r="70" spans="1:49" x14ac:dyDescent="0.3">
      <c r="A70" s="27"/>
      <c r="B70" s="3"/>
      <c r="C70" s="30"/>
      <c r="D70" s="3"/>
      <c r="E70" s="27"/>
      <c r="F70" s="28"/>
      <c r="G70" s="2" t="s">
        <v>109</v>
      </c>
      <c r="H70" t="s">
        <v>89</v>
      </c>
      <c r="I70" t="s">
        <v>261</v>
      </c>
      <c r="J70" s="6">
        <v>20.8</v>
      </c>
      <c r="K70" s="6">
        <f t="shared" si="22"/>
        <v>51.4</v>
      </c>
      <c r="L70" s="22">
        <f t="shared" si="26"/>
        <v>0.40466926070038911</v>
      </c>
      <c r="M70" s="6">
        <f t="shared" si="31"/>
        <v>45.5</v>
      </c>
      <c r="N70" s="6">
        <v>6.8</v>
      </c>
      <c r="O70" s="6">
        <v>8</v>
      </c>
      <c r="P70" s="6"/>
      <c r="Q70" s="6">
        <v>320.10000000000002</v>
      </c>
      <c r="R70" s="6">
        <f t="shared" si="23"/>
        <v>14564.550000000001</v>
      </c>
      <c r="S70" s="6">
        <f t="shared" si="15"/>
        <v>2176.6800000000003</v>
      </c>
      <c r="T70" s="6">
        <f t="shared" si="16"/>
        <v>2560.8000000000002</v>
      </c>
      <c r="U70" s="6">
        <v>14.9</v>
      </c>
      <c r="V70" s="6"/>
      <c r="W70" s="6"/>
      <c r="X70" s="6"/>
      <c r="Y70" s="8">
        <f t="shared" si="27"/>
        <v>9506.9700000000012</v>
      </c>
      <c r="Z70" s="17">
        <f t="shared" si="28"/>
        <v>0.65274725274725276</v>
      </c>
      <c r="AA70" s="6">
        <v>4</v>
      </c>
      <c r="AB70" s="6">
        <v>5.9</v>
      </c>
      <c r="AC70" s="8">
        <v>2</v>
      </c>
      <c r="AD70" s="6">
        <v>1</v>
      </c>
      <c r="AE70" s="8">
        <v>2.9</v>
      </c>
      <c r="AF70" s="8"/>
      <c r="AG70" s="6"/>
      <c r="AH70" s="8">
        <f t="shared" si="21"/>
        <v>5057.5800000000008</v>
      </c>
      <c r="AI70" s="19">
        <f t="shared" ref="AI70:AI133" si="32">(AA70+AB70+AC70+AD70+AE70+AF70+AG70)/M70</f>
        <v>0.3472527472527473</v>
      </c>
      <c r="AJ70" s="6"/>
      <c r="AK70" s="6"/>
      <c r="AL70" s="5">
        <f t="shared" si="24"/>
        <v>0</v>
      </c>
      <c r="AM70" s="11">
        <f t="shared" si="29"/>
        <v>0</v>
      </c>
      <c r="AN70" s="6"/>
      <c r="AO70" s="6"/>
      <c r="AP70" s="6">
        <f t="shared" si="25"/>
        <v>0</v>
      </c>
      <c r="AQ70" s="11">
        <f t="shared" si="30"/>
        <v>0</v>
      </c>
      <c r="AR70" s="6">
        <v>3.4</v>
      </c>
      <c r="AS70" s="6">
        <v>2.5</v>
      </c>
      <c r="AT70" s="6"/>
      <c r="AU70" s="6"/>
      <c r="AW70" s="6"/>
    </row>
    <row r="71" spans="1:49" x14ac:dyDescent="0.3">
      <c r="A71" s="27"/>
      <c r="B71" s="3"/>
      <c r="C71" s="27"/>
      <c r="D71" s="3"/>
      <c r="E71" s="28"/>
      <c r="F71" s="30"/>
      <c r="G71" s="2" t="s">
        <v>138</v>
      </c>
      <c r="H71" t="s">
        <v>79</v>
      </c>
      <c r="I71" t="s">
        <v>259</v>
      </c>
      <c r="J71" s="6">
        <v>18</v>
      </c>
      <c r="K71" s="6">
        <f t="shared" si="22"/>
        <v>37.500000000000007</v>
      </c>
      <c r="L71" s="22">
        <f t="shared" si="26"/>
        <v>0.47999999999999993</v>
      </c>
      <c r="M71" s="6">
        <f t="shared" si="31"/>
        <v>32.900000000000006</v>
      </c>
      <c r="N71" s="6">
        <v>5.6</v>
      </c>
      <c r="O71" s="6">
        <v>4.7</v>
      </c>
      <c r="P71" s="6"/>
      <c r="Q71" s="6">
        <v>94.7</v>
      </c>
      <c r="R71" s="6">
        <f t="shared" si="23"/>
        <v>3115.6300000000006</v>
      </c>
      <c r="S71" s="6">
        <f t="shared" si="15"/>
        <v>530.31999999999994</v>
      </c>
      <c r="T71" s="6">
        <f t="shared" si="16"/>
        <v>445.09000000000003</v>
      </c>
      <c r="U71" s="6">
        <v>18</v>
      </c>
      <c r="V71" s="6"/>
      <c r="W71" s="6">
        <v>2.1</v>
      </c>
      <c r="X71" s="6">
        <v>2.5</v>
      </c>
      <c r="Y71" s="8">
        <f t="shared" si="27"/>
        <v>3115.6300000000006</v>
      </c>
      <c r="Z71" s="17">
        <f t="shared" si="28"/>
        <v>1</v>
      </c>
      <c r="AA71" s="6"/>
      <c r="AB71" s="6"/>
      <c r="AC71" s="6"/>
      <c r="AD71" s="6"/>
      <c r="AE71" s="8"/>
      <c r="AF71" s="8"/>
      <c r="AG71" s="6"/>
      <c r="AH71" s="8">
        <f t="shared" si="21"/>
        <v>0</v>
      </c>
      <c r="AI71" s="19">
        <f t="shared" si="32"/>
        <v>0</v>
      </c>
      <c r="AJ71" s="6"/>
      <c r="AK71" s="6"/>
      <c r="AL71" s="5">
        <f t="shared" si="24"/>
        <v>0</v>
      </c>
      <c r="AM71" s="11">
        <f t="shared" si="29"/>
        <v>0</v>
      </c>
      <c r="AN71" s="6"/>
      <c r="AO71" s="6"/>
      <c r="AP71" s="6">
        <f t="shared" si="25"/>
        <v>0</v>
      </c>
      <c r="AQ71" s="11">
        <f t="shared" si="30"/>
        <v>0</v>
      </c>
      <c r="AR71" s="6">
        <v>2.5</v>
      </c>
      <c r="AS71" s="6">
        <v>2.1</v>
      </c>
      <c r="AT71" s="6"/>
      <c r="AU71" s="6"/>
      <c r="AW71" s="6"/>
    </row>
    <row r="72" spans="1:49" x14ac:dyDescent="0.3">
      <c r="A72" s="27"/>
      <c r="B72" s="3"/>
      <c r="C72" s="29"/>
      <c r="D72" s="3"/>
      <c r="E72" s="27"/>
      <c r="F72" s="27"/>
      <c r="G72" s="2" t="s">
        <v>81</v>
      </c>
      <c r="H72" t="s">
        <v>80</v>
      </c>
      <c r="I72" t="s">
        <v>259</v>
      </c>
      <c r="J72" s="6">
        <v>17.100000000000001</v>
      </c>
      <c r="K72" s="6">
        <f t="shared" si="22"/>
        <v>48.800000000000004</v>
      </c>
      <c r="L72" s="22">
        <f t="shared" si="26"/>
        <v>0.35040983606557374</v>
      </c>
      <c r="M72" s="6">
        <f t="shared" si="31"/>
        <v>43.5</v>
      </c>
      <c r="N72" s="6">
        <v>11.3</v>
      </c>
      <c r="O72" s="6">
        <v>11.3</v>
      </c>
      <c r="P72" s="6"/>
      <c r="Q72" s="6">
        <v>385.4</v>
      </c>
      <c r="R72" s="6">
        <f t="shared" si="23"/>
        <v>16764.899999999998</v>
      </c>
      <c r="S72" s="6">
        <f t="shared" si="15"/>
        <v>4355.0200000000004</v>
      </c>
      <c r="T72" s="6">
        <f t="shared" si="16"/>
        <v>4355.0200000000004</v>
      </c>
      <c r="U72" s="8">
        <v>13.9</v>
      </c>
      <c r="V72" s="8">
        <v>6</v>
      </c>
      <c r="W72" s="6"/>
      <c r="X72" s="6"/>
      <c r="Y72" s="8">
        <f t="shared" si="27"/>
        <v>16379.499999999998</v>
      </c>
      <c r="Z72" s="17">
        <f t="shared" si="28"/>
        <v>0.97701149425287359</v>
      </c>
      <c r="AA72" s="6"/>
      <c r="AB72" s="6"/>
      <c r="AC72" s="6">
        <v>0.5</v>
      </c>
      <c r="AD72" s="6">
        <v>0.5</v>
      </c>
      <c r="AE72" s="8"/>
      <c r="AF72" s="8"/>
      <c r="AG72" s="6"/>
      <c r="AH72" s="8">
        <f t="shared" si="21"/>
        <v>385.4</v>
      </c>
      <c r="AI72" s="19">
        <f t="shared" si="32"/>
        <v>2.2988505747126436E-2</v>
      </c>
      <c r="AJ72" s="6"/>
      <c r="AK72" s="6"/>
      <c r="AL72" s="5">
        <f t="shared" si="24"/>
        <v>0</v>
      </c>
      <c r="AM72" s="11">
        <f t="shared" si="29"/>
        <v>0</v>
      </c>
      <c r="AN72" s="6"/>
      <c r="AO72" s="6"/>
      <c r="AP72" s="6">
        <f t="shared" si="25"/>
        <v>0</v>
      </c>
      <c r="AQ72" s="11">
        <f t="shared" si="30"/>
        <v>0</v>
      </c>
      <c r="AR72" s="6">
        <v>2.6</v>
      </c>
      <c r="AS72" s="6">
        <v>2.7</v>
      </c>
      <c r="AT72" s="6"/>
      <c r="AU72" s="6"/>
      <c r="AW72" s="6"/>
    </row>
    <row r="73" spans="1:49" x14ac:dyDescent="0.3">
      <c r="A73" s="27"/>
      <c r="B73" s="3"/>
      <c r="C73" s="27"/>
      <c r="D73" s="3"/>
      <c r="E73" s="28"/>
      <c r="F73" s="28"/>
      <c r="G73" s="2" t="s">
        <v>67</v>
      </c>
      <c r="H73" t="s">
        <v>82</v>
      </c>
      <c r="I73" t="s">
        <v>263</v>
      </c>
      <c r="J73" s="6">
        <v>0</v>
      </c>
      <c r="K73" s="6">
        <f t="shared" si="22"/>
        <v>55.5</v>
      </c>
      <c r="L73" s="22">
        <f t="shared" si="26"/>
        <v>0</v>
      </c>
      <c r="M73" s="6">
        <f t="shared" si="31"/>
        <v>49.8</v>
      </c>
      <c r="N73" s="6">
        <v>9</v>
      </c>
      <c r="O73" s="6">
        <v>9.1999999999999993</v>
      </c>
      <c r="P73" s="6"/>
      <c r="Q73" s="6">
        <v>374.6</v>
      </c>
      <c r="R73" s="6">
        <f t="shared" si="23"/>
        <v>18655.080000000002</v>
      </c>
      <c r="S73" s="6">
        <f t="shared" si="15"/>
        <v>3371.4</v>
      </c>
      <c r="T73" s="6">
        <f t="shared" si="16"/>
        <v>3446.32</v>
      </c>
      <c r="U73" s="6">
        <v>21.6</v>
      </c>
      <c r="V73" s="6"/>
      <c r="W73" s="6"/>
      <c r="X73" s="6"/>
      <c r="Y73" s="8">
        <f t="shared" si="27"/>
        <v>14909.08</v>
      </c>
      <c r="Z73" s="17">
        <f t="shared" si="28"/>
        <v>0.79919678714859432</v>
      </c>
      <c r="AA73" s="6"/>
      <c r="AB73" s="6"/>
      <c r="AC73" s="6">
        <v>5</v>
      </c>
      <c r="AD73" s="6">
        <v>5</v>
      </c>
      <c r="AE73" s="8"/>
      <c r="AF73" s="8"/>
      <c r="AG73" s="6"/>
      <c r="AH73" s="8">
        <f t="shared" si="21"/>
        <v>3746</v>
      </c>
      <c r="AI73" s="19">
        <f t="shared" si="32"/>
        <v>0.20080321285140562</v>
      </c>
      <c r="AJ73" s="6"/>
      <c r="AK73" s="6"/>
      <c r="AL73" s="5">
        <f t="shared" si="24"/>
        <v>0</v>
      </c>
      <c r="AM73" s="11">
        <f t="shared" si="29"/>
        <v>0</v>
      </c>
      <c r="AN73" s="6"/>
      <c r="AO73" s="6"/>
      <c r="AP73" s="6">
        <f t="shared" si="25"/>
        <v>0</v>
      </c>
      <c r="AQ73" s="11">
        <f t="shared" si="30"/>
        <v>0</v>
      </c>
      <c r="AR73" s="6">
        <v>3</v>
      </c>
      <c r="AS73" s="6">
        <v>2.7</v>
      </c>
      <c r="AT73" s="6"/>
      <c r="AU73" s="6"/>
      <c r="AW73" s="6"/>
    </row>
    <row r="74" spans="1:49" x14ac:dyDescent="0.3">
      <c r="A74" s="27"/>
      <c r="B74" s="3"/>
      <c r="C74" s="27"/>
      <c r="D74" s="3"/>
      <c r="E74" s="27"/>
      <c r="F74" s="28"/>
      <c r="G74" s="2" t="s">
        <v>90</v>
      </c>
      <c r="H74" t="s">
        <v>83</v>
      </c>
      <c r="I74" t="s">
        <v>263</v>
      </c>
      <c r="J74" s="6">
        <v>19.5</v>
      </c>
      <c r="K74" s="6">
        <f t="shared" si="22"/>
        <v>47.9</v>
      </c>
      <c r="L74" s="22">
        <f t="shared" si="26"/>
        <v>0.40709812108559501</v>
      </c>
      <c r="M74" s="6">
        <f t="shared" si="31"/>
        <v>43.4</v>
      </c>
      <c r="N74" s="6">
        <v>9</v>
      </c>
      <c r="O74" s="6">
        <v>8.8000000000000007</v>
      </c>
      <c r="P74" s="6"/>
      <c r="Q74" s="6">
        <v>562.29999999999995</v>
      </c>
      <c r="R74" s="6">
        <f t="shared" si="23"/>
        <v>24403.819999999996</v>
      </c>
      <c r="S74" s="6">
        <f t="shared" si="15"/>
        <v>5060.7</v>
      </c>
      <c r="T74" s="6">
        <f t="shared" si="16"/>
        <v>4948.24</v>
      </c>
      <c r="U74" s="6">
        <v>21.3</v>
      </c>
      <c r="V74" s="6"/>
      <c r="W74" s="6"/>
      <c r="X74" s="6"/>
      <c r="Y74" s="8">
        <f t="shared" si="27"/>
        <v>21985.93</v>
      </c>
      <c r="Z74" s="17">
        <f t="shared" si="28"/>
        <v>0.90092165898617516</v>
      </c>
      <c r="AA74" s="6"/>
      <c r="AB74" s="6"/>
      <c r="AC74" s="6">
        <v>2</v>
      </c>
      <c r="AD74" s="6">
        <v>2.2999999999999998</v>
      </c>
      <c r="AE74" s="8"/>
      <c r="AF74" s="8"/>
      <c r="AG74" s="6"/>
      <c r="AH74" s="8">
        <f t="shared" si="21"/>
        <v>2417.89</v>
      </c>
      <c r="AI74" s="19">
        <f t="shared" si="32"/>
        <v>9.9078341013824886E-2</v>
      </c>
      <c r="AJ74" s="6"/>
      <c r="AK74" s="6"/>
      <c r="AL74" s="5">
        <f t="shared" si="24"/>
        <v>0</v>
      </c>
      <c r="AM74" s="11">
        <f t="shared" si="29"/>
        <v>0</v>
      </c>
      <c r="AN74" s="6"/>
      <c r="AO74" s="6"/>
      <c r="AP74" s="6">
        <f t="shared" si="25"/>
        <v>0</v>
      </c>
      <c r="AQ74" s="11">
        <f t="shared" si="30"/>
        <v>0</v>
      </c>
      <c r="AR74" s="6">
        <v>2.2999999999999998</v>
      </c>
      <c r="AS74" s="6">
        <v>2.2000000000000002</v>
      </c>
      <c r="AT74" s="6"/>
      <c r="AU74" s="6"/>
      <c r="AW74" s="6"/>
    </row>
    <row r="75" spans="1:49" x14ac:dyDescent="0.3">
      <c r="A75" s="27"/>
      <c r="B75" s="3"/>
      <c r="C75" s="29"/>
      <c r="D75" s="3"/>
      <c r="E75" s="27"/>
      <c r="F75" s="27"/>
      <c r="G75" s="2" t="s">
        <v>81</v>
      </c>
      <c r="H75" t="s">
        <v>84</v>
      </c>
      <c r="I75" t="s">
        <v>263</v>
      </c>
      <c r="J75" s="6">
        <v>19.3</v>
      </c>
      <c r="K75" s="6">
        <f t="shared" si="22"/>
        <v>48.499999999999993</v>
      </c>
      <c r="L75" s="22">
        <f t="shared" si="26"/>
        <v>0.39793814432989699</v>
      </c>
      <c r="M75" s="6">
        <f t="shared" si="31"/>
        <v>43.699999999999996</v>
      </c>
      <c r="N75" s="6">
        <v>11.7</v>
      </c>
      <c r="O75" s="6">
        <v>11.5</v>
      </c>
      <c r="P75" s="6"/>
      <c r="Q75" s="6">
        <v>1995.4</v>
      </c>
      <c r="R75" s="6">
        <f t="shared" si="23"/>
        <v>87198.98</v>
      </c>
      <c r="S75" s="6">
        <f t="shared" si="15"/>
        <v>23346.18</v>
      </c>
      <c r="T75" s="6">
        <f t="shared" si="16"/>
        <v>22947.100000000002</v>
      </c>
      <c r="U75" s="6">
        <v>11.8</v>
      </c>
      <c r="V75" s="6"/>
      <c r="W75" s="6"/>
      <c r="X75" s="6"/>
      <c r="Y75" s="8">
        <f t="shared" si="27"/>
        <v>69839</v>
      </c>
      <c r="Z75" s="17">
        <f t="shared" si="28"/>
        <v>0.80091533180778041</v>
      </c>
      <c r="AA75" s="6"/>
      <c r="AB75" s="6"/>
      <c r="AC75" s="8">
        <v>2</v>
      </c>
      <c r="AD75" s="8">
        <v>2</v>
      </c>
      <c r="AE75" s="8">
        <v>2.4</v>
      </c>
      <c r="AF75" s="8">
        <v>2.2999999999999998</v>
      </c>
      <c r="AG75" s="6"/>
      <c r="AH75" s="8">
        <f t="shared" si="21"/>
        <v>17359.98</v>
      </c>
      <c r="AI75" s="19">
        <f t="shared" si="32"/>
        <v>0.19908466819221968</v>
      </c>
      <c r="AJ75" s="6"/>
      <c r="AK75" s="6"/>
      <c r="AL75" s="5">
        <f t="shared" si="24"/>
        <v>0</v>
      </c>
      <c r="AM75" s="11">
        <f t="shared" si="29"/>
        <v>0</v>
      </c>
      <c r="AN75" s="6"/>
      <c r="AO75" s="6"/>
      <c r="AP75" s="6">
        <f t="shared" si="25"/>
        <v>0</v>
      </c>
      <c r="AQ75" s="11">
        <f t="shared" si="30"/>
        <v>0</v>
      </c>
      <c r="AR75" s="6">
        <v>2.4</v>
      </c>
      <c r="AS75" s="6">
        <v>2.4</v>
      </c>
      <c r="AT75" s="6"/>
      <c r="AU75" s="6"/>
      <c r="AW75" s="6"/>
    </row>
    <row r="76" spans="1:49" x14ac:dyDescent="0.3">
      <c r="A76" s="27"/>
      <c r="B76" s="3"/>
      <c r="C76" s="29"/>
      <c r="D76" s="3"/>
      <c r="E76" s="28"/>
      <c r="F76" s="27"/>
      <c r="G76" s="2" t="s">
        <v>91</v>
      </c>
      <c r="H76" t="s">
        <v>85</v>
      </c>
      <c r="I76" t="s">
        <v>263</v>
      </c>
      <c r="J76" s="6">
        <v>14.8</v>
      </c>
      <c r="K76" s="6">
        <f t="shared" si="22"/>
        <v>48.6</v>
      </c>
      <c r="L76" s="22">
        <f t="shared" si="26"/>
        <v>0.30452674897119342</v>
      </c>
      <c r="M76" s="6">
        <f t="shared" si="31"/>
        <v>44.5</v>
      </c>
      <c r="N76" s="6">
        <v>13.1</v>
      </c>
      <c r="O76" s="6">
        <v>12.8</v>
      </c>
      <c r="P76" s="6"/>
      <c r="Q76" s="6">
        <v>237.1</v>
      </c>
      <c r="R76" s="6">
        <f t="shared" si="23"/>
        <v>10550.949999999999</v>
      </c>
      <c r="S76" s="6">
        <f t="shared" si="15"/>
        <v>3106.0099999999998</v>
      </c>
      <c r="T76" s="6">
        <f t="shared" si="16"/>
        <v>3034.88</v>
      </c>
      <c r="U76" s="8">
        <v>11.6</v>
      </c>
      <c r="V76" s="8">
        <v>5</v>
      </c>
      <c r="W76" s="6"/>
      <c r="X76" s="6"/>
      <c r="Y76" s="8">
        <f t="shared" si="27"/>
        <v>10076.75</v>
      </c>
      <c r="Z76" s="17">
        <f t="shared" si="28"/>
        <v>0.9550561797752809</v>
      </c>
      <c r="AA76" s="6"/>
      <c r="AB76" s="6"/>
      <c r="AC76" s="6">
        <v>1</v>
      </c>
      <c r="AD76" s="6">
        <v>1</v>
      </c>
      <c r="AE76" s="8"/>
      <c r="AF76" s="8"/>
      <c r="AG76" s="6"/>
      <c r="AH76" s="8">
        <f t="shared" si="21"/>
        <v>474.2</v>
      </c>
      <c r="AI76" s="19">
        <f t="shared" si="32"/>
        <v>4.49438202247191E-2</v>
      </c>
      <c r="AJ76" s="6"/>
      <c r="AK76" s="6"/>
      <c r="AL76" s="5">
        <f t="shared" si="24"/>
        <v>0</v>
      </c>
      <c r="AM76" s="11">
        <f t="shared" si="29"/>
        <v>0</v>
      </c>
      <c r="AN76" s="6"/>
      <c r="AO76" s="6"/>
      <c r="AP76" s="6">
        <f t="shared" si="25"/>
        <v>0</v>
      </c>
      <c r="AQ76" s="11">
        <f t="shared" si="30"/>
        <v>0</v>
      </c>
      <c r="AR76" s="6">
        <v>2.5</v>
      </c>
      <c r="AS76" s="6">
        <v>1.6</v>
      </c>
      <c r="AT76" s="6"/>
      <c r="AU76" s="6"/>
      <c r="AW76" s="6"/>
    </row>
    <row r="77" spans="1:49" x14ac:dyDescent="0.3">
      <c r="A77" s="27"/>
      <c r="B77" s="3"/>
      <c r="C77" s="29"/>
      <c r="D77" s="3"/>
      <c r="E77" s="28"/>
      <c r="F77" s="30"/>
      <c r="G77" s="2" t="s">
        <v>92</v>
      </c>
      <c r="H77" t="s">
        <v>86</v>
      </c>
      <c r="I77" t="s">
        <v>263</v>
      </c>
      <c r="J77" s="13">
        <v>14</v>
      </c>
      <c r="K77" s="6">
        <f t="shared" si="22"/>
        <v>49</v>
      </c>
      <c r="L77" s="22">
        <f t="shared" si="26"/>
        <v>0.2857142857142857</v>
      </c>
      <c r="M77" s="6">
        <f t="shared" si="31"/>
        <v>44.4</v>
      </c>
      <c r="N77" s="6">
        <v>11</v>
      </c>
      <c r="O77" s="6">
        <v>11.2</v>
      </c>
      <c r="P77" s="6"/>
      <c r="Q77" s="6">
        <v>202.3</v>
      </c>
      <c r="R77" s="6">
        <f t="shared" si="23"/>
        <v>8982.1200000000008</v>
      </c>
      <c r="S77" s="6">
        <f t="shared" si="15"/>
        <v>2225.3000000000002</v>
      </c>
      <c r="T77" s="6">
        <f t="shared" si="16"/>
        <v>2265.7599999999998</v>
      </c>
      <c r="U77" s="8">
        <v>6.3</v>
      </c>
      <c r="V77" s="8">
        <v>6</v>
      </c>
      <c r="W77" s="6"/>
      <c r="X77" s="6">
        <v>5</v>
      </c>
      <c r="Y77" s="8">
        <f t="shared" si="27"/>
        <v>7990.85</v>
      </c>
      <c r="Z77" s="17">
        <f t="shared" si="28"/>
        <v>0.88963963963963966</v>
      </c>
      <c r="AA77" s="6"/>
      <c r="AB77" s="6"/>
      <c r="AC77" s="6">
        <v>2.4</v>
      </c>
      <c r="AD77" s="6">
        <v>2.5</v>
      </c>
      <c r="AE77" s="8"/>
      <c r="AF77" s="8"/>
      <c r="AG77" s="6"/>
      <c r="AH77" s="8">
        <f t="shared" si="21"/>
        <v>991.2700000000001</v>
      </c>
      <c r="AI77" s="19">
        <f t="shared" si="32"/>
        <v>0.11036036036036037</v>
      </c>
      <c r="AJ77" s="6"/>
      <c r="AK77" s="6"/>
      <c r="AL77" s="5">
        <f t="shared" si="24"/>
        <v>0</v>
      </c>
      <c r="AM77" s="11">
        <f t="shared" si="29"/>
        <v>0</v>
      </c>
      <c r="AN77" s="6"/>
      <c r="AO77" s="6"/>
      <c r="AP77" s="6">
        <f t="shared" si="25"/>
        <v>0</v>
      </c>
      <c r="AQ77" s="11">
        <f t="shared" si="30"/>
        <v>0</v>
      </c>
      <c r="AR77" s="6">
        <v>2.4</v>
      </c>
      <c r="AS77" s="6">
        <v>2.2000000000000002</v>
      </c>
      <c r="AT77" s="6"/>
      <c r="AU77" s="6"/>
      <c r="AW77" s="6"/>
    </row>
    <row r="78" spans="1:49" x14ac:dyDescent="0.3">
      <c r="A78" s="27"/>
      <c r="B78" s="3"/>
      <c r="C78" s="29"/>
      <c r="D78" s="3"/>
      <c r="E78" s="27"/>
      <c r="F78" s="28"/>
      <c r="G78" s="2" t="s">
        <v>93</v>
      </c>
      <c r="H78" t="s">
        <v>87</v>
      </c>
      <c r="I78" t="s">
        <v>263</v>
      </c>
      <c r="J78" s="6">
        <v>18.3</v>
      </c>
      <c r="K78" s="6">
        <f t="shared" si="22"/>
        <v>48.5</v>
      </c>
      <c r="L78" s="22">
        <f t="shared" si="26"/>
        <v>0.37731958762886597</v>
      </c>
      <c r="M78" s="6">
        <f t="shared" si="31"/>
        <v>44.1</v>
      </c>
      <c r="N78" s="6">
        <v>10.5</v>
      </c>
      <c r="O78" s="6">
        <v>9.4</v>
      </c>
      <c r="P78" s="6"/>
      <c r="Q78" s="6">
        <v>620.79999999999995</v>
      </c>
      <c r="R78" s="6">
        <f t="shared" si="23"/>
        <v>27377.279999999999</v>
      </c>
      <c r="S78" s="6">
        <f t="shared" si="15"/>
        <v>6518.4</v>
      </c>
      <c r="T78" s="6">
        <f t="shared" si="16"/>
        <v>5835.5199999999995</v>
      </c>
      <c r="U78" s="6">
        <v>12.1</v>
      </c>
      <c r="V78" s="6"/>
      <c r="W78" s="6"/>
      <c r="X78" s="6"/>
      <c r="Y78" s="8">
        <f t="shared" si="27"/>
        <v>19865.599999999999</v>
      </c>
      <c r="Z78" s="17">
        <f t="shared" si="28"/>
        <v>0.7256235827664399</v>
      </c>
      <c r="AA78" s="6"/>
      <c r="AB78" s="6"/>
      <c r="AC78" s="8">
        <v>2.6</v>
      </c>
      <c r="AD78" s="8">
        <v>3.5</v>
      </c>
      <c r="AE78" s="8">
        <v>3</v>
      </c>
      <c r="AF78" s="8">
        <v>3</v>
      </c>
      <c r="AG78" s="6"/>
      <c r="AH78" s="8">
        <f t="shared" si="21"/>
        <v>7511.6799999999994</v>
      </c>
      <c r="AI78" s="19">
        <f t="shared" si="32"/>
        <v>0.2743764172335601</v>
      </c>
      <c r="AJ78" s="6"/>
      <c r="AK78" s="6"/>
      <c r="AL78" s="5">
        <f t="shared" si="24"/>
        <v>0</v>
      </c>
      <c r="AM78" s="11">
        <f t="shared" si="29"/>
        <v>0</v>
      </c>
      <c r="AN78" s="6"/>
      <c r="AO78" s="6"/>
      <c r="AP78" s="6">
        <f t="shared" si="25"/>
        <v>0</v>
      </c>
      <c r="AQ78" s="11">
        <f t="shared" si="30"/>
        <v>0</v>
      </c>
      <c r="AR78" s="6">
        <v>2</v>
      </c>
      <c r="AS78" s="6">
        <v>2.4</v>
      </c>
      <c r="AT78" s="6"/>
      <c r="AU78" s="6"/>
      <c r="AW78" s="6"/>
    </row>
    <row r="79" spans="1:49" x14ac:dyDescent="0.3">
      <c r="A79" s="27"/>
      <c r="B79" s="3"/>
      <c r="C79" s="29"/>
      <c r="D79" s="3"/>
      <c r="E79" s="28"/>
      <c r="F79" s="27"/>
      <c r="G79" s="2" t="s">
        <v>91</v>
      </c>
      <c r="H79" t="s">
        <v>88</v>
      </c>
      <c r="I79" t="s">
        <v>263</v>
      </c>
      <c r="J79" s="6">
        <v>15.7</v>
      </c>
      <c r="K79" s="6">
        <f t="shared" si="22"/>
        <v>48.899999999999991</v>
      </c>
      <c r="L79" s="22">
        <f t="shared" si="26"/>
        <v>0.32106339468302664</v>
      </c>
      <c r="M79" s="6">
        <f t="shared" si="31"/>
        <v>44.199999999999996</v>
      </c>
      <c r="N79" s="6">
        <v>11.9</v>
      </c>
      <c r="O79" s="6">
        <v>10.8</v>
      </c>
      <c r="P79" s="6"/>
      <c r="Q79" s="6">
        <v>1139.5999999999999</v>
      </c>
      <c r="R79" s="6">
        <f t="shared" si="23"/>
        <v>50370.319999999992</v>
      </c>
      <c r="S79" s="6">
        <f t="shared" ref="S79:S143" si="33">N79*Q79</f>
        <v>13561.24</v>
      </c>
      <c r="T79" s="6">
        <f t="shared" ref="T79:T143" si="34">O79*Q79</f>
        <v>12307.68</v>
      </c>
      <c r="U79" s="6">
        <v>11.8</v>
      </c>
      <c r="V79" s="6"/>
      <c r="W79" s="6"/>
      <c r="X79" s="6"/>
      <c r="Y79" s="8">
        <f t="shared" si="27"/>
        <v>39316.199999999997</v>
      </c>
      <c r="Z79" s="17">
        <f t="shared" si="28"/>
        <v>0.78054298642533948</v>
      </c>
      <c r="AA79" s="6"/>
      <c r="AB79" s="6"/>
      <c r="AC79" s="6">
        <v>1.4</v>
      </c>
      <c r="AD79" s="6">
        <v>2.2999999999999998</v>
      </c>
      <c r="AE79" s="8">
        <v>3</v>
      </c>
      <c r="AF79" s="8">
        <v>3</v>
      </c>
      <c r="AG79" s="6"/>
      <c r="AH79" s="8">
        <f t="shared" si="21"/>
        <v>11054.119999999999</v>
      </c>
      <c r="AI79" s="19">
        <f t="shared" si="32"/>
        <v>0.21945701357466063</v>
      </c>
      <c r="AJ79" s="6"/>
      <c r="AK79" s="6"/>
      <c r="AL79" s="5">
        <f t="shared" si="24"/>
        <v>0</v>
      </c>
      <c r="AM79" s="11">
        <f t="shared" si="29"/>
        <v>0</v>
      </c>
      <c r="AN79" s="6"/>
      <c r="AO79" s="6"/>
      <c r="AP79" s="6">
        <f t="shared" si="25"/>
        <v>0</v>
      </c>
      <c r="AQ79" s="11">
        <f t="shared" si="30"/>
        <v>0</v>
      </c>
      <c r="AR79" s="6">
        <v>2.2999999999999998</v>
      </c>
      <c r="AS79" s="6">
        <v>2.4</v>
      </c>
      <c r="AT79" s="6"/>
      <c r="AU79" s="6"/>
      <c r="AW79" s="6"/>
    </row>
    <row r="80" spans="1:49" x14ac:dyDescent="0.3">
      <c r="A80" s="27"/>
      <c r="B80" s="3"/>
      <c r="C80" s="27"/>
      <c r="D80" s="3"/>
      <c r="E80" s="28"/>
      <c r="F80" s="28"/>
      <c r="G80" s="2" t="s">
        <v>7</v>
      </c>
      <c r="H80" t="s">
        <v>94</v>
      </c>
      <c r="I80" t="s">
        <v>263</v>
      </c>
      <c r="J80" s="13">
        <v>20</v>
      </c>
      <c r="K80" s="6">
        <f t="shared" si="22"/>
        <v>48.099999999999994</v>
      </c>
      <c r="L80" s="22">
        <f t="shared" si="26"/>
        <v>0.41580041580041582</v>
      </c>
      <c r="M80" s="6">
        <f t="shared" si="31"/>
        <v>43.3</v>
      </c>
      <c r="N80" s="6">
        <v>7.6</v>
      </c>
      <c r="O80" s="6">
        <v>7.2</v>
      </c>
      <c r="P80" s="6"/>
      <c r="Q80" s="6">
        <v>388.6</v>
      </c>
      <c r="R80" s="6">
        <f t="shared" si="23"/>
        <v>16826.38</v>
      </c>
      <c r="S80" s="6">
        <f t="shared" si="33"/>
        <v>2953.36</v>
      </c>
      <c r="T80" s="6">
        <f t="shared" si="34"/>
        <v>2797.92</v>
      </c>
      <c r="U80" s="6">
        <v>16.2</v>
      </c>
      <c r="V80" s="6"/>
      <c r="W80" s="6"/>
      <c r="X80" s="6"/>
      <c r="Y80" s="8">
        <f t="shared" si="27"/>
        <v>12046.6</v>
      </c>
      <c r="Z80" s="17">
        <f t="shared" si="28"/>
        <v>0.71593533487297922</v>
      </c>
      <c r="AA80" s="6">
        <v>6.9</v>
      </c>
      <c r="AB80" s="6">
        <v>5.4</v>
      </c>
      <c r="AC80" s="6"/>
      <c r="AD80" s="6"/>
      <c r="AE80" s="8"/>
      <c r="AF80" s="8"/>
      <c r="AG80" s="6"/>
      <c r="AH80" s="8">
        <f t="shared" si="21"/>
        <v>4779.7800000000007</v>
      </c>
      <c r="AI80" s="19">
        <f t="shared" si="32"/>
        <v>0.28406466512702083</v>
      </c>
      <c r="AJ80" s="6"/>
      <c r="AK80" s="6"/>
      <c r="AL80" s="5">
        <f t="shared" si="24"/>
        <v>0</v>
      </c>
      <c r="AM80" s="11">
        <f t="shared" si="29"/>
        <v>0</v>
      </c>
      <c r="AN80" s="6"/>
      <c r="AO80" s="6"/>
      <c r="AP80" s="6">
        <f t="shared" si="25"/>
        <v>0</v>
      </c>
      <c r="AQ80" s="11">
        <f t="shared" si="30"/>
        <v>0</v>
      </c>
      <c r="AR80" s="6">
        <v>2.4</v>
      </c>
      <c r="AS80" s="6">
        <v>2.4</v>
      </c>
      <c r="AT80" s="6"/>
      <c r="AU80" s="6"/>
      <c r="AW80" s="6"/>
    </row>
    <row r="81" spans="1:49" x14ac:dyDescent="0.3">
      <c r="A81" s="27"/>
      <c r="B81" s="3"/>
      <c r="C81" s="29"/>
      <c r="D81" s="3"/>
      <c r="E81" s="28"/>
      <c r="F81" s="28"/>
      <c r="G81" s="2" t="s">
        <v>96</v>
      </c>
      <c r="H81" t="s">
        <v>95</v>
      </c>
      <c r="I81" t="s">
        <v>263</v>
      </c>
      <c r="J81" s="6">
        <v>18.399999999999999</v>
      </c>
      <c r="K81" s="6">
        <f t="shared" si="22"/>
        <v>48.3</v>
      </c>
      <c r="L81" s="22">
        <f t="shared" si="26"/>
        <v>0.38095238095238093</v>
      </c>
      <c r="M81" s="6">
        <f t="shared" si="31"/>
        <v>43.7</v>
      </c>
      <c r="N81" s="6">
        <v>7.5</v>
      </c>
      <c r="O81" s="6">
        <v>7.6</v>
      </c>
      <c r="P81" s="6"/>
      <c r="Q81" s="6">
        <v>814</v>
      </c>
      <c r="R81" s="6">
        <f t="shared" si="23"/>
        <v>35571.800000000003</v>
      </c>
      <c r="S81" s="6">
        <f t="shared" si="33"/>
        <v>6105</v>
      </c>
      <c r="T81" s="6">
        <f t="shared" si="34"/>
        <v>6186.4</v>
      </c>
      <c r="U81" s="6">
        <v>11.6</v>
      </c>
      <c r="V81" s="6"/>
      <c r="W81" s="6">
        <v>5</v>
      </c>
      <c r="X81" s="6">
        <v>5.5</v>
      </c>
      <c r="Y81" s="8">
        <f t="shared" si="27"/>
        <v>30280.800000000003</v>
      </c>
      <c r="Z81" s="17">
        <f t="shared" si="28"/>
        <v>0.85125858123569798</v>
      </c>
      <c r="AA81" s="6"/>
      <c r="AB81" s="6"/>
      <c r="AC81" s="8"/>
      <c r="AD81" s="6"/>
      <c r="AE81" s="8">
        <v>6.5</v>
      </c>
      <c r="AF81" s="8"/>
      <c r="AG81" s="6"/>
      <c r="AH81" s="8">
        <f t="shared" si="21"/>
        <v>5291</v>
      </c>
      <c r="AI81" s="19">
        <f t="shared" si="32"/>
        <v>0.14874141876430205</v>
      </c>
      <c r="AJ81" s="6"/>
      <c r="AK81" s="6"/>
      <c r="AL81" s="5">
        <f t="shared" si="24"/>
        <v>0</v>
      </c>
      <c r="AM81" s="11">
        <f t="shared" si="29"/>
        <v>0</v>
      </c>
      <c r="AN81" s="6"/>
      <c r="AO81" s="6"/>
      <c r="AP81" s="6">
        <f t="shared" si="25"/>
        <v>0</v>
      </c>
      <c r="AQ81" s="11">
        <f t="shared" si="30"/>
        <v>0</v>
      </c>
      <c r="AR81" s="6">
        <v>2.2999999999999998</v>
      </c>
      <c r="AS81" s="6">
        <v>2.2999999999999998</v>
      </c>
      <c r="AT81" s="6"/>
      <c r="AU81" s="6"/>
      <c r="AW81" s="6"/>
    </row>
    <row r="82" spans="1:49" x14ac:dyDescent="0.3">
      <c r="A82" s="27"/>
      <c r="B82" s="3"/>
      <c r="C82" s="27"/>
      <c r="D82" s="3"/>
      <c r="E82" s="27"/>
      <c r="F82" s="27"/>
      <c r="G82" s="2" t="s">
        <v>106</v>
      </c>
      <c r="H82" t="s">
        <v>97</v>
      </c>
      <c r="I82" t="s">
        <v>263</v>
      </c>
      <c r="J82" s="6">
        <v>26.7</v>
      </c>
      <c r="K82" s="6">
        <f t="shared" si="22"/>
        <v>46.8</v>
      </c>
      <c r="L82" s="22">
        <f t="shared" si="26"/>
        <v>0.57051282051282048</v>
      </c>
      <c r="M82" s="6">
        <f t="shared" si="31"/>
        <v>42.4</v>
      </c>
      <c r="N82" s="6">
        <v>7.6</v>
      </c>
      <c r="O82" s="6">
        <v>7.5</v>
      </c>
      <c r="P82" s="6"/>
      <c r="Q82" s="6">
        <v>966.7</v>
      </c>
      <c r="R82" s="6">
        <f t="shared" si="23"/>
        <v>40988.080000000002</v>
      </c>
      <c r="S82" s="6">
        <f t="shared" si="33"/>
        <v>7346.92</v>
      </c>
      <c r="T82" s="6">
        <f t="shared" si="34"/>
        <v>7250.25</v>
      </c>
      <c r="U82" s="6">
        <v>14.3</v>
      </c>
      <c r="V82" s="6"/>
      <c r="W82" s="6"/>
      <c r="X82" s="6"/>
      <c r="Y82" s="8">
        <f t="shared" si="27"/>
        <v>28420.98</v>
      </c>
      <c r="Z82" s="17">
        <f t="shared" si="28"/>
        <v>0.69339622641509435</v>
      </c>
      <c r="AA82" s="6">
        <v>4</v>
      </c>
      <c r="AB82" s="6">
        <v>4</v>
      </c>
      <c r="AC82" s="6">
        <v>1.5</v>
      </c>
      <c r="AD82" s="6">
        <v>1.5</v>
      </c>
      <c r="AE82" s="8"/>
      <c r="AF82" s="8"/>
      <c r="AG82" s="6"/>
      <c r="AH82" s="8">
        <f t="shared" si="21"/>
        <v>10633.7</v>
      </c>
      <c r="AI82" s="19">
        <f t="shared" si="32"/>
        <v>0.25943396226415094</v>
      </c>
      <c r="AJ82" s="6"/>
      <c r="AK82" s="6"/>
      <c r="AL82" s="5">
        <f t="shared" si="24"/>
        <v>0</v>
      </c>
      <c r="AM82" s="11">
        <f t="shared" si="29"/>
        <v>0</v>
      </c>
      <c r="AN82" s="6">
        <v>1</v>
      </c>
      <c r="AO82" s="6">
        <v>1</v>
      </c>
      <c r="AP82" s="6">
        <f t="shared" si="25"/>
        <v>1933.4</v>
      </c>
      <c r="AQ82" s="11">
        <f t="shared" si="30"/>
        <v>4.716981132075472E-2</v>
      </c>
      <c r="AR82" s="6">
        <v>2.4</v>
      </c>
      <c r="AS82" s="6">
        <v>2</v>
      </c>
      <c r="AT82" s="6"/>
      <c r="AU82" s="6"/>
      <c r="AW82" s="6"/>
    </row>
    <row r="83" spans="1:49" x14ac:dyDescent="0.3">
      <c r="A83" s="27"/>
      <c r="B83" s="3"/>
      <c r="C83" s="29"/>
      <c r="D83" s="3"/>
      <c r="E83" s="31"/>
      <c r="F83" s="27"/>
      <c r="G83" s="2" t="s">
        <v>107</v>
      </c>
      <c r="H83" t="s">
        <v>98</v>
      </c>
      <c r="I83" t="s">
        <v>263</v>
      </c>
      <c r="J83" s="13">
        <v>20.8</v>
      </c>
      <c r="K83" s="6">
        <f t="shared" si="22"/>
        <v>51.2</v>
      </c>
      <c r="L83" s="22">
        <f t="shared" si="26"/>
        <v>0.40625</v>
      </c>
      <c r="M83" s="6">
        <f t="shared" si="31"/>
        <v>42.2</v>
      </c>
      <c r="N83" s="6">
        <v>9.8000000000000007</v>
      </c>
      <c r="O83" s="6">
        <v>12.1</v>
      </c>
      <c r="P83" s="6"/>
      <c r="Q83" s="6">
        <v>357.8</v>
      </c>
      <c r="R83" s="6">
        <f t="shared" si="23"/>
        <v>15099.160000000002</v>
      </c>
      <c r="S83" s="6">
        <f t="shared" si="33"/>
        <v>3506.4400000000005</v>
      </c>
      <c r="T83" s="6">
        <f t="shared" si="34"/>
        <v>4329.38</v>
      </c>
      <c r="U83" s="8">
        <v>8.3000000000000007</v>
      </c>
      <c r="V83" s="8">
        <v>6</v>
      </c>
      <c r="W83" s="6"/>
      <c r="X83" s="6"/>
      <c r="Y83" s="8">
        <f t="shared" si="27"/>
        <v>12952.36</v>
      </c>
      <c r="Z83" s="17">
        <f t="shared" si="28"/>
        <v>0.85781990521327012</v>
      </c>
      <c r="AA83" s="6"/>
      <c r="AB83" s="6"/>
      <c r="AC83" s="6">
        <v>1</v>
      </c>
      <c r="AD83" s="6">
        <v>1</v>
      </c>
      <c r="AE83" s="8"/>
      <c r="AF83" s="8"/>
      <c r="AG83" s="6"/>
      <c r="AH83" s="8">
        <f t="shared" si="21"/>
        <v>715.6</v>
      </c>
      <c r="AI83" s="19">
        <f t="shared" si="32"/>
        <v>4.7393364928909949E-2</v>
      </c>
      <c r="AJ83" s="6">
        <v>1</v>
      </c>
      <c r="AK83" s="6">
        <v>1</v>
      </c>
      <c r="AL83" s="5">
        <f t="shared" si="24"/>
        <v>715.6</v>
      </c>
      <c r="AM83" s="11">
        <f t="shared" si="29"/>
        <v>4.7393364928909949E-2</v>
      </c>
      <c r="AN83" s="6">
        <v>2</v>
      </c>
      <c r="AO83" s="6"/>
      <c r="AP83" s="6">
        <f t="shared" si="25"/>
        <v>715.6</v>
      </c>
      <c r="AQ83" s="11">
        <f t="shared" si="30"/>
        <v>4.7393364928909949E-2</v>
      </c>
      <c r="AR83" s="6">
        <v>2.5</v>
      </c>
      <c r="AS83" s="6">
        <v>6.5</v>
      </c>
      <c r="AT83" s="6"/>
      <c r="AU83" s="6"/>
      <c r="AW83" s="6"/>
    </row>
    <row r="84" spans="1:49" x14ac:dyDescent="0.3">
      <c r="A84" s="27"/>
      <c r="B84" s="3"/>
      <c r="C84" s="30"/>
      <c r="D84" s="3"/>
      <c r="E84" s="31"/>
      <c r="F84" s="27"/>
      <c r="G84" s="2" t="s">
        <v>108</v>
      </c>
      <c r="H84" t="s">
        <v>99</v>
      </c>
      <c r="I84" t="s">
        <v>263</v>
      </c>
      <c r="J84" s="13">
        <v>10.3</v>
      </c>
      <c r="K84" s="6">
        <f t="shared" si="22"/>
        <v>58.399999999999991</v>
      </c>
      <c r="L84" s="22">
        <f t="shared" si="26"/>
        <v>0.17636986301369867</v>
      </c>
      <c r="M84" s="6">
        <f t="shared" si="31"/>
        <v>47.699999999999996</v>
      </c>
      <c r="N84" s="6">
        <v>10</v>
      </c>
      <c r="O84" s="6">
        <v>7.3</v>
      </c>
      <c r="P84" s="6"/>
      <c r="Q84" s="6">
        <v>377.2</v>
      </c>
      <c r="R84" s="6">
        <f t="shared" si="23"/>
        <v>17992.439999999999</v>
      </c>
      <c r="S84" s="6">
        <f t="shared" si="33"/>
        <v>3772</v>
      </c>
      <c r="T84" s="6">
        <f t="shared" si="34"/>
        <v>2753.56</v>
      </c>
      <c r="U84" s="8">
        <v>13.1</v>
      </c>
      <c r="V84" s="8">
        <v>6</v>
      </c>
      <c r="W84" s="6"/>
      <c r="X84" s="6"/>
      <c r="Y84" s="8">
        <f t="shared" si="27"/>
        <v>13730.08</v>
      </c>
      <c r="Z84" s="17">
        <f t="shared" si="28"/>
        <v>0.7631027253668764</v>
      </c>
      <c r="AA84" s="9"/>
      <c r="AB84" s="6">
        <v>4.2</v>
      </c>
      <c r="AC84" s="8">
        <v>2.2999999999999998</v>
      </c>
      <c r="AD84" s="6">
        <v>2.2999999999999998</v>
      </c>
      <c r="AE84" s="8">
        <v>2.5</v>
      </c>
      <c r="AF84" s="8"/>
      <c r="AG84" s="6"/>
      <c r="AH84" s="8">
        <f t="shared" si="21"/>
        <v>4262.3600000000006</v>
      </c>
      <c r="AI84" s="19">
        <f t="shared" si="32"/>
        <v>0.23689727463312374</v>
      </c>
      <c r="AJ84" s="6"/>
      <c r="AK84" s="6"/>
      <c r="AL84" s="5">
        <f t="shared" si="24"/>
        <v>0</v>
      </c>
      <c r="AM84" s="11">
        <f t="shared" si="29"/>
        <v>0</v>
      </c>
      <c r="AN84" s="6"/>
      <c r="AO84" s="6"/>
      <c r="AP84" s="6">
        <f t="shared" si="25"/>
        <v>0</v>
      </c>
      <c r="AQ84" s="11">
        <f t="shared" si="30"/>
        <v>0</v>
      </c>
      <c r="AR84" s="6">
        <v>2.2999999999999998</v>
      </c>
      <c r="AS84" s="6">
        <v>8.4</v>
      </c>
      <c r="AT84" s="6"/>
      <c r="AU84" s="6"/>
      <c r="AW84" s="6"/>
    </row>
    <row r="85" spans="1:49" x14ac:dyDescent="0.3">
      <c r="A85" s="27"/>
      <c r="B85" s="3"/>
      <c r="C85" s="29"/>
      <c r="D85" s="3"/>
      <c r="E85" s="27"/>
      <c r="F85" s="27"/>
      <c r="G85" s="2" t="s">
        <v>81</v>
      </c>
      <c r="H85" t="s">
        <v>100</v>
      </c>
      <c r="I85" t="s">
        <v>263</v>
      </c>
      <c r="J85" s="6">
        <v>14.9</v>
      </c>
      <c r="K85" s="6">
        <f t="shared" si="22"/>
        <v>54.199999999999996</v>
      </c>
      <c r="L85" s="22">
        <f t="shared" si="26"/>
        <v>0.27490774907749083</v>
      </c>
      <c r="M85" s="6">
        <f t="shared" si="31"/>
        <v>44.699999999999996</v>
      </c>
      <c r="N85" s="6">
        <v>9.5</v>
      </c>
      <c r="O85" s="6">
        <v>7.8</v>
      </c>
      <c r="P85" s="6"/>
      <c r="Q85" s="6">
        <v>1078</v>
      </c>
      <c r="R85" s="6">
        <f t="shared" si="23"/>
        <v>48186.6</v>
      </c>
      <c r="S85" s="6">
        <f t="shared" si="33"/>
        <v>10241</v>
      </c>
      <c r="T85" s="6">
        <f t="shared" si="34"/>
        <v>8408.4</v>
      </c>
      <c r="U85" s="8">
        <v>7.8</v>
      </c>
      <c r="V85" s="8">
        <v>6</v>
      </c>
      <c r="W85" s="6"/>
      <c r="X85" s="6"/>
      <c r="Y85" s="8">
        <f t="shared" si="27"/>
        <v>33525.800000000003</v>
      </c>
      <c r="Z85" s="17">
        <f t="shared" si="28"/>
        <v>0.69574944071588374</v>
      </c>
      <c r="AA85" s="6">
        <v>5.3</v>
      </c>
      <c r="AB85" s="6">
        <v>5.8</v>
      </c>
      <c r="AC85" s="8">
        <v>1</v>
      </c>
      <c r="AD85" s="6">
        <v>1.5</v>
      </c>
      <c r="AE85" s="8"/>
      <c r="AF85" s="8"/>
      <c r="AG85" s="6"/>
      <c r="AH85" s="8">
        <f t="shared" si="21"/>
        <v>14660.8</v>
      </c>
      <c r="AI85" s="19">
        <f t="shared" si="32"/>
        <v>0.30425055928411637</v>
      </c>
      <c r="AJ85" s="6"/>
      <c r="AK85" s="6"/>
      <c r="AL85" s="5">
        <f t="shared" si="24"/>
        <v>0</v>
      </c>
      <c r="AM85" s="11">
        <f t="shared" si="29"/>
        <v>0</v>
      </c>
      <c r="AN85" s="6"/>
      <c r="AO85" s="6"/>
      <c r="AP85" s="6">
        <f t="shared" si="25"/>
        <v>0</v>
      </c>
      <c r="AQ85" s="11">
        <f t="shared" si="30"/>
        <v>0</v>
      </c>
      <c r="AR85" s="6">
        <v>7</v>
      </c>
      <c r="AS85" s="6">
        <v>2.5</v>
      </c>
      <c r="AT85" s="6"/>
      <c r="AU85" s="6"/>
      <c r="AW85" s="6"/>
    </row>
    <row r="86" spans="1:49" x14ac:dyDescent="0.3">
      <c r="A86" s="27"/>
      <c r="B86" s="3"/>
      <c r="C86" s="30"/>
      <c r="D86" s="3"/>
      <c r="E86" s="31"/>
      <c r="F86" s="28"/>
      <c r="G86" s="2" t="s">
        <v>110</v>
      </c>
      <c r="H86" t="s">
        <v>101</v>
      </c>
      <c r="I86" t="s">
        <v>263</v>
      </c>
      <c r="J86" s="6">
        <v>15</v>
      </c>
      <c r="K86" s="6">
        <f t="shared" si="22"/>
        <v>57.300000000000004</v>
      </c>
      <c r="L86" s="22">
        <f t="shared" si="26"/>
        <v>0.26178010471204188</v>
      </c>
      <c r="M86" s="6">
        <f t="shared" si="31"/>
        <v>44.7</v>
      </c>
      <c r="N86" s="6">
        <v>12.9</v>
      </c>
      <c r="O86" s="8">
        <v>11.8</v>
      </c>
      <c r="P86" s="16">
        <v>2.5</v>
      </c>
      <c r="Q86" s="6">
        <v>98.9</v>
      </c>
      <c r="R86" s="6">
        <f t="shared" si="23"/>
        <v>4420.8300000000008</v>
      </c>
      <c r="S86" s="6">
        <f t="shared" si="33"/>
        <v>1275.8100000000002</v>
      </c>
      <c r="T86" s="6">
        <f>(O86+P86)*Q86</f>
        <v>1414.2700000000002</v>
      </c>
      <c r="U86" s="8">
        <v>8.5</v>
      </c>
      <c r="V86" s="8">
        <v>6</v>
      </c>
      <c r="W86" s="6"/>
      <c r="X86" s="6"/>
      <c r="Y86" s="8">
        <f t="shared" si="27"/>
        <v>4124.13</v>
      </c>
      <c r="Z86" s="17">
        <f t="shared" si="28"/>
        <v>0.93288590604026844</v>
      </c>
      <c r="AA86" s="6"/>
      <c r="AB86" s="6"/>
      <c r="AC86" s="6">
        <v>1.5</v>
      </c>
      <c r="AD86" s="6">
        <v>1.5</v>
      </c>
      <c r="AE86" s="8"/>
      <c r="AF86" s="8"/>
      <c r="AG86" s="6"/>
      <c r="AH86" s="8">
        <f t="shared" si="21"/>
        <v>296.70000000000005</v>
      </c>
      <c r="AI86" s="19">
        <f t="shared" si="32"/>
        <v>6.7114093959731544E-2</v>
      </c>
      <c r="AJ86" s="6"/>
      <c r="AK86" s="6"/>
      <c r="AL86" s="5">
        <f t="shared" si="24"/>
        <v>0</v>
      </c>
      <c r="AM86" s="11">
        <f t="shared" si="29"/>
        <v>0</v>
      </c>
      <c r="AN86" s="6"/>
      <c r="AO86" s="6"/>
      <c r="AP86" s="6">
        <f t="shared" si="25"/>
        <v>0</v>
      </c>
      <c r="AQ86" s="11">
        <f t="shared" si="30"/>
        <v>0</v>
      </c>
      <c r="AR86" s="6">
        <v>6.2</v>
      </c>
      <c r="AS86" s="6">
        <v>6.4</v>
      </c>
      <c r="AT86" s="6"/>
      <c r="AU86" s="6"/>
      <c r="AW86" s="6"/>
    </row>
    <row r="87" spans="1:49" x14ac:dyDescent="0.3">
      <c r="A87" s="27"/>
      <c r="B87" s="3"/>
      <c r="C87" s="30"/>
      <c r="D87" s="3"/>
      <c r="E87" s="30"/>
      <c r="F87" s="29"/>
      <c r="G87" s="2" t="s">
        <v>111</v>
      </c>
      <c r="H87" t="s">
        <v>102</v>
      </c>
      <c r="I87" t="s">
        <v>263</v>
      </c>
      <c r="J87" s="6">
        <v>20</v>
      </c>
      <c r="K87" s="6">
        <f t="shared" si="22"/>
        <v>47.3</v>
      </c>
      <c r="L87" s="22">
        <f t="shared" si="26"/>
        <v>0.42283298097251587</v>
      </c>
      <c r="M87" s="6">
        <f t="shared" si="31"/>
        <v>40.499999999999993</v>
      </c>
      <c r="N87" s="6">
        <v>10.199999999999999</v>
      </c>
      <c r="O87" s="8">
        <v>8.5</v>
      </c>
      <c r="P87" s="16">
        <v>2.5</v>
      </c>
      <c r="Q87" s="6">
        <v>175.7</v>
      </c>
      <c r="R87" s="6">
        <f t="shared" si="23"/>
        <v>7115.8499999999985</v>
      </c>
      <c r="S87" s="6">
        <f t="shared" si="33"/>
        <v>1792.1399999999999</v>
      </c>
      <c r="T87" s="6">
        <f>(O87+P87)*Q87</f>
        <v>1932.6999999999998</v>
      </c>
      <c r="U87" s="8">
        <v>8.6</v>
      </c>
      <c r="V87" s="8">
        <v>6</v>
      </c>
      <c r="W87" s="6"/>
      <c r="X87" s="6"/>
      <c r="Y87" s="8">
        <f t="shared" si="27"/>
        <v>6290.0599999999995</v>
      </c>
      <c r="Z87" s="17">
        <f t="shared" si="28"/>
        <v>0.88395061728395075</v>
      </c>
      <c r="AA87" s="6"/>
      <c r="AB87" s="6"/>
      <c r="AC87" s="6">
        <v>2.4</v>
      </c>
      <c r="AD87" s="6">
        <v>2.2999999999999998</v>
      </c>
      <c r="AE87" s="8"/>
      <c r="AF87" s="8"/>
      <c r="AG87" s="6"/>
      <c r="AH87" s="8">
        <f t="shared" si="21"/>
        <v>825.78999999999985</v>
      </c>
      <c r="AI87" s="19">
        <f t="shared" si="32"/>
        <v>0.11604938271604938</v>
      </c>
      <c r="AJ87" s="6"/>
      <c r="AK87" s="6"/>
      <c r="AL87" s="5">
        <f t="shared" si="24"/>
        <v>0</v>
      </c>
      <c r="AM87" s="11">
        <f t="shared" si="29"/>
        <v>0</v>
      </c>
      <c r="AN87" s="6"/>
      <c r="AO87" s="6"/>
      <c r="AP87" s="6">
        <f t="shared" si="25"/>
        <v>0</v>
      </c>
      <c r="AQ87" s="11">
        <f t="shared" si="30"/>
        <v>0</v>
      </c>
      <c r="AR87" s="6">
        <v>3.7</v>
      </c>
      <c r="AS87" s="6">
        <v>3.1</v>
      </c>
      <c r="AT87" s="6"/>
      <c r="AU87" s="6"/>
      <c r="AW87" s="6"/>
    </row>
    <row r="88" spans="1:49" x14ac:dyDescent="0.3">
      <c r="A88" s="27"/>
      <c r="B88" s="3"/>
      <c r="C88" s="29"/>
      <c r="D88" s="3"/>
      <c r="E88" s="27"/>
      <c r="F88" s="27"/>
      <c r="G88" s="2" t="s">
        <v>81</v>
      </c>
      <c r="H88" t="s">
        <v>103</v>
      </c>
      <c r="I88" t="s">
        <v>263</v>
      </c>
      <c r="J88" s="6">
        <v>19.8</v>
      </c>
      <c r="K88" s="6">
        <f t="shared" si="22"/>
        <v>46.79999999999999</v>
      </c>
      <c r="L88" s="22">
        <f t="shared" si="26"/>
        <v>0.42307692307692318</v>
      </c>
      <c r="M88" s="6">
        <f t="shared" si="31"/>
        <v>41.499999999999993</v>
      </c>
      <c r="N88" s="6">
        <v>6.8</v>
      </c>
      <c r="O88" s="6">
        <v>7.1</v>
      </c>
      <c r="P88" s="6"/>
      <c r="Q88" s="6">
        <v>546.5</v>
      </c>
      <c r="R88" s="6">
        <f t="shared" si="23"/>
        <v>22679.749999999996</v>
      </c>
      <c r="S88" s="6">
        <f t="shared" si="33"/>
        <v>3716.2</v>
      </c>
      <c r="T88" s="6">
        <f t="shared" si="34"/>
        <v>3880.1499999999996</v>
      </c>
      <c r="U88" s="8">
        <v>8</v>
      </c>
      <c r="V88" s="8">
        <v>6</v>
      </c>
      <c r="W88" s="6"/>
      <c r="X88" s="6"/>
      <c r="Y88" s="8">
        <f t="shared" si="27"/>
        <v>15247.349999999999</v>
      </c>
      <c r="Z88" s="17">
        <f t="shared" si="28"/>
        <v>0.67228915662650612</v>
      </c>
      <c r="AA88" s="6">
        <v>4.5</v>
      </c>
      <c r="AB88" s="6">
        <v>4.8</v>
      </c>
      <c r="AC88" s="6">
        <v>2.2999999999999998</v>
      </c>
      <c r="AD88" s="6">
        <v>2</v>
      </c>
      <c r="AE88" s="8"/>
      <c r="AF88" s="8"/>
      <c r="AG88" s="6"/>
      <c r="AH88" s="8">
        <f t="shared" si="21"/>
        <v>7432.4000000000005</v>
      </c>
      <c r="AI88" s="19">
        <f t="shared" si="32"/>
        <v>0.32771084337349404</v>
      </c>
      <c r="AJ88" s="6"/>
      <c r="AK88" s="6"/>
      <c r="AL88" s="5">
        <f t="shared" si="24"/>
        <v>0</v>
      </c>
      <c r="AM88" s="11">
        <f t="shared" si="29"/>
        <v>0</v>
      </c>
      <c r="AN88" s="6"/>
      <c r="AO88" s="6"/>
      <c r="AP88" s="6">
        <f t="shared" si="25"/>
        <v>0</v>
      </c>
      <c r="AQ88" s="11">
        <f t="shared" si="30"/>
        <v>0</v>
      </c>
      <c r="AR88" s="6">
        <v>2.2999999999999998</v>
      </c>
      <c r="AS88" s="6">
        <v>3</v>
      </c>
      <c r="AT88" s="6"/>
      <c r="AU88" s="6"/>
      <c r="AW88" s="6"/>
    </row>
    <row r="89" spans="1:49" x14ac:dyDescent="0.3">
      <c r="A89" s="27"/>
      <c r="B89" s="3"/>
      <c r="C89" s="29"/>
      <c r="D89" s="3"/>
      <c r="E89" s="30"/>
      <c r="F89" s="28"/>
      <c r="G89" s="2" t="s">
        <v>112</v>
      </c>
      <c r="H89" t="s">
        <v>104</v>
      </c>
      <c r="I89" t="s">
        <v>263</v>
      </c>
      <c r="J89" s="13">
        <v>22</v>
      </c>
      <c r="K89" s="6">
        <f t="shared" si="22"/>
        <v>42.999999999999993</v>
      </c>
      <c r="L89" s="22">
        <f t="shared" si="26"/>
        <v>0.51162790697674432</v>
      </c>
      <c r="M89" s="6">
        <f t="shared" si="31"/>
        <v>40.099999999999994</v>
      </c>
      <c r="N89" s="6">
        <v>11.4</v>
      </c>
      <c r="O89" s="6">
        <v>5</v>
      </c>
      <c r="P89" s="6"/>
      <c r="Q89" s="6">
        <v>111.8</v>
      </c>
      <c r="R89" s="6">
        <f t="shared" si="23"/>
        <v>4483.1799999999994</v>
      </c>
      <c r="S89" s="6">
        <f t="shared" si="33"/>
        <v>1274.52</v>
      </c>
      <c r="T89" s="6">
        <f t="shared" si="34"/>
        <v>559</v>
      </c>
      <c r="U89" s="8">
        <v>8.9</v>
      </c>
      <c r="V89" s="8">
        <v>6</v>
      </c>
      <c r="W89" s="6"/>
      <c r="X89" s="6"/>
      <c r="Y89" s="8">
        <f t="shared" si="27"/>
        <v>3499.3399999999997</v>
      </c>
      <c r="Z89" s="17">
        <f t="shared" si="28"/>
        <v>0.78054862842892769</v>
      </c>
      <c r="AA89" s="6"/>
      <c r="AB89" s="6">
        <v>4.9000000000000004</v>
      </c>
      <c r="AC89" s="6">
        <v>1.8</v>
      </c>
      <c r="AD89" s="6">
        <v>2.1</v>
      </c>
      <c r="AE89" s="8"/>
      <c r="AF89" s="8"/>
      <c r="AG89" s="6"/>
      <c r="AH89" s="8">
        <f t="shared" si="21"/>
        <v>983.84</v>
      </c>
      <c r="AI89" s="19">
        <f t="shared" si="32"/>
        <v>0.21945137157107236</v>
      </c>
      <c r="AJ89" s="6"/>
      <c r="AK89" s="6"/>
      <c r="AL89" s="5">
        <f t="shared" si="24"/>
        <v>0</v>
      </c>
      <c r="AM89" s="11">
        <f t="shared" si="29"/>
        <v>0</v>
      </c>
      <c r="AN89" s="6"/>
      <c r="AO89" s="6"/>
      <c r="AP89" s="6">
        <f t="shared" si="25"/>
        <v>0</v>
      </c>
      <c r="AQ89" s="11">
        <f t="shared" si="30"/>
        <v>0</v>
      </c>
      <c r="AR89" s="6">
        <v>2.9</v>
      </c>
      <c r="AS89" s="6"/>
      <c r="AT89" s="6"/>
      <c r="AU89" s="6"/>
      <c r="AW89" s="6"/>
    </row>
    <row r="90" spans="1:49" x14ac:dyDescent="0.3">
      <c r="A90" s="27"/>
      <c r="B90" s="3"/>
      <c r="C90" s="29"/>
      <c r="D90" s="3"/>
      <c r="E90" s="28"/>
      <c r="F90" s="28"/>
      <c r="G90" s="2" t="s">
        <v>113</v>
      </c>
      <c r="H90" t="s">
        <v>105</v>
      </c>
      <c r="I90" t="s">
        <v>263</v>
      </c>
      <c r="J90" s="13">
        <v>17</v>
      </c>
      <c r="K90" s="6">
        <f t="shared" si="22"/>
        <v>43.099999999999994</v>
      </c>
      <c r="L90" s="22">
        <f t="shared" si="26"/>
        <v>0.39443155452436202</v>
      </c>
      <c r="M90" s="6">
        <f t="shared" si="31"/>
        <v>40.099999999999994</v>
      </c>
      <c r="N90" s="6">
        <v>11.4</v>
      </c>
      <c r="O90" s="6">
        <v>5</v>
      </c>
      <c r="P90" s="6"/>
      <c r="Q90" s="6">
        <v>100.4</v>
      </c>
      <c r="R90" s="6">
        <f t="shared" si="23"/>
        <v>4026.0399999999995</v>
      </c>
      <c r="S90" s="6">
        <f t="shared" si="33"/>
        <v>1144.5600000000002</v>
      </c>
      <c r="T90" s="6">
        <f t="shared" si="34"/>
        <v>502</v>
      </c>
      <c r="U90" s="8">
        <v>8.9</v>
      </c>
      <c r="V90" s="8">
        <v>6</v>
      </c>
      <c r="W90" s="6"/>
      <c r="X90" s="6"/>
      <c r="Y90" s="8">
        <f t="shared" si="27"/>
        <v>3142.52</v>
      </c>
      <c r="Z90" s="17">
        <f t="shared" si="28"/>
        <v>0.78054862842892769</v>
      </c>
      <c r="AA90" s="6"/>
      <c r="AB90" s="6">
        <v>4.9000000000000004</v>
      </c>
      <c r="AC90" s="6">
        <v>1.8</v>
      </c>
      <c r="AD90" s="6">
        <v>2.1</v>
      </c>
      <c r="AE90" s="8"/>
      <c r="AF90" s="8"/>
      <c r="AG90" s="6"/>
      <c r="AH90" s="8">
        <f t="shared" si="21"/>
        <v>883.5200000000001</v>
      </c>
      <c r="AI90" s="19">
        <f t="shared" si="32"/>
        <v>0.21945137157107236</v>
      </c>
      <c r="AJ90" s="6"/>
      <c r="AK90" s="6"/>
      <c r="AL90" s="5">
        <f t="shared" si="24"/>
        <v>0</v>
      </c>
      <c r="AM90" s="11">
        <f t="shared" si="29"/>
        <v>0</v>
      </c>
      <c r="AN90" s="6"/>
      <c r="AO90" s="6"/>
      <c r="AP90" s="6">
        <f t="shared" si="25"/>
        <v>0</v>
      </c>
      <c r="AQ90" s="11">
        <f t="shared" si="30"/>
        <v>0</v>
      </c>
      <c r="AR90" s="6">
        <v>3</v>
      </c>
      <c r="AS90" s="6"/>
      <c r="AT90" s="6"/>
      <c r="AU90" s="6"/>
      <c r="AW90" s="6"/>
    </row>
    <row r="91" spans="1:49" x14ac:dyDescent="0.3">
      <c r="A91" s="27"/>
      <c r="B91" s="3"/>
      <c r="C91" s="27"/>
      <c r="D91" s="3"/>
      <c r="E91" s="27"/>
      <c r="F91" s="27"/>
      <c r="G91" s="2" t="s">
        <v>153</v>
      </c>
      <c r="H91" t="s">
        <v>151</v>
      </c>
      <c r="I91" t="s">
        <v>263</v>
      </c>
      <c r="J91" s="6">
        <v>14.5</v>
      </c>
      <c r="K91" s="6">
        <f t="shared" si="22"/>
        <v>48</v>
      </c>
      <c r="L91" s="22">
        <f t="shared" si="26"/>
        <v>0.30208333333333331</v>
      </c>
      <c r="M91" s="6">
        <f t="shared" si="31"/>
        <v>42.9</v>
      </c>
      <c r="N91" s="6">
        <v>7.5</v>
      </c>
      <c r="O91" s="6">
        <v>8.3000000000000007</v>
      </c>
      <c r="P91" s="6"/>
      <c r="Q91" s="6">
        <v>207.3</v>
      </c>
      <c r="R91" s="6">
        <f t="shared" si="23"/>
        <v>8893.17</v>
      </c>
      <c r="S91" s="6">
        <f t="shared" si="33"/>
        <v>1554.75</v>
      </c>
      <c r="T91" s="6">
        <f t="shared" si="34"/>
        <v>1720.5900000000001</v>
      </c>
      <c r="U91" s="6">
        <v>15.1</v>
      </c>
      <c r="V91" s="6"/>
      <c r="W91" s="6"/>
      <c r="X91" s="6"/>
      <c r="Y91" s="8">
        <f t="shared" si="27"/>
        <v>6405.57</v>
      </c>
      <c r="Z91" s="17">
        <f t="shared" si="28"/>
        <v>0.72027972027972031</v>
      </c>
      <c r="AA91" s="6"/>
      <c r="AB91" s="6"/>
      <c r="AC91" s="6">
        <v>3</v>
      </c>
      <c r="AD91" s="6">
        <v>3</v>
      </c>
      <c r="AE91" s="8"/>
      <c r="AF91" s="8"/>
      <c r="AG91" s="6"/>
      <c r="AH91" s="8">
        <f t="shared" si="21"/>
        <v>1243.8000000000002</v>
      </c>
      <c r="AI91" s="19">
        <f t="shared" si="32"/>
        <v>0.13986013986013987</v>
      </c>
      <c r="AJ91" s="6">
        <v>3</v>
      </c>
      <c r="AK91" s="6">
        <v>3</v>
      </c>
      <c r="AL91" s="5">
        <f t="shared" si="24"/>
        <v>1243.8000000000002</v>
      </c>
      <c r="AM91" s="11">
        <f t="shared" si="29"/>
        <v>0.13986013986013987</v>
      </c>
      <c r="AN91" s="6"/>
      <c r="AO91" s="6"/>
      <c r="AP91" s="6">
        <f t="shared" si="25"/>
        <v>0</v>
      </c>
      <c r="AQ91" s="11">
        <f t="shared" si="30"/>
        <v>0</v>
      </c>
      <c r="AR91" s="6">
        <v>2.7</v>
      </c>
      <c r="AS91" s="6">
        <v>2.4</v>
      </c>
      <c r="AT91" s="6"/>
      <c r="AU91" s="6"/>
      <c r="AW91" s="6"/>
    </row>
    <row r="92" spans="1:49" x14ac:dyDescent="0.3">
      <c r="A92" s="27"/>
      <c r="B92" s="3"/>
      <c r="C92" s="31"/>
      <c r="D92" s="3"/>
      <c r="E92" s="27"/>
      <c r="F92" s="27"/>
      <c r="G92" s="2" t="s">
        <v>344</v>
      </c>
      <c r="H92" s="37" t="s">
        <v>356</v>
      </c>
      <c r="I92" t="s">
        <v>263</v>
      </c>
      <c r="J92" s="6">
        <v>20.6</v>
      </c>
      <c r="K92" s="6">
        <f>M92+AR92+AS92+AT93+AU93+AV93+AW93</f>
        <v>41.199999999999996</v>
      </c>
      <c r="L92" s="22">
        <f>J92/K92</f>
        <v>0.50000000000000011</v>
      </c>
      <c r="M92" s="6">
        <f>N92+O92+P92+U92+V92+W92+X92+AA92+AB92+AC92+AD92+AE92+AF92+AG92+AJ92+AK92+AN92+AO92</f>
        <v>37</v>
      </c>
      <c r="N92" s="6">
        <v>12.1</v>
      </c>
      <c r="O92" s="6">
        <v>11.9</v>
      </c>
      <c r="P92" s="6"/>
      <c r="Q92" s="6">
        <v>339</v>
      </c>
      <c r="R92" s="6">
        <f>M92*Q92</f>
        <v>12543</v>
      </c>
      <c r="S92" s="6">
        <f>N92*Q92</f>
        <v>4101.8999999999996</v>
      </c>
      <c r="T92" s="6">
        <f>O92*Q92</f>
        <v>4034.1</v>
      </c>
      <c r="U92" s="6"/>
      <c r="V92" s="6"/>
      <c r="W92" s="6">
        <v>8</v>
      </c>
      <c r="X92" s="6"/>
      <c r="Y92" s="8">
        <f>(N92+O92+U92+W92+X92+V92+P92)*Q92</f>
        <v>10848</v>
      </c>
      <c r="Z92" s="17">
        <f>(N92+O92+P92+U92+V92+W92+X92)/M92</f>
        <v>0.86486486486486491</v>
      </c>
      <c r="AA92" s="6"/>
      <c r="AC92" s="6"/>
      <c r="AD92" s="6"/>
      <c r="AE92" s="8"/>
      <c r="AF92" s="8"/>
      <c r="AG92" s="6"/>
      <c r="AH92" s="8">
        <f t="shared" si="21"/>
        <v>0</v>
      </c>
      <c r="AI92" s="19">
        <f t="shared" si="32"/>
        <v>0</v>
      </c>
      <c r="AJ92" s="46">
        <v>2.5</v>
      </c>
      <c r="AK92" s="46"/>
      <c r="AL92" s="5">
        <f>(AJ92+AK92)*Q92</f>
        <v>847.5</v>
      </c>
      <c r="AM92" s="11">
        <f>(AJ92+AK92)/M92</f>
        <v>6.7567567567567571E-2</v>
      </c>
      <c r="AN92" s="46">
        <v>2.5</v>
      </c>
      <c r="AO92" s="46"/>
      <c r="AP92" s="6">
        <f>(AN92+AO92)*Q92</f>
        <v>847.5</v>
      </c>
      <c r="AQ92" s="11">
        <f>(AN92+AO92)/M92</f>
        <v>6.7567567567567571E-2</v>
      </c>
      <c r="AR92" s="6">
        <v>2.2999999999999998</v>
      </c>
      <c r="AS92" s="6">
        <v>1.9</v>
      </c>
      <c r="AT92" s="6"/>
      <c r="AU92" s="6"/>
      <c r="AW92" s="6"/>
    </row>
    <row r="93" spans="1:49" x14ac:dyDescent="0.3">
      <c r="A93" s="28"/>
      <c r="B93" s="3"/>
      <c r="C93" s="31"/>
      <c r="D93" s="3"/>
      <c r="E93" s="27"/>
      <c r="F93" s="27"/>
      <c r="G93" s="2" t="s">
        <v>355</v>
      </c>
      <c r="H93" s="37" t="s">
        <v>357</v>
      </c>
      <c r="I93" t="s">
        <v>263</v>
      </c>
      <c r="J93" s="6">
        <v>20.6</v>
      </c>
      <c r="K93" s="6">
        <f>M93+AR93+AS93+AT94+AU94+AV94+AW94</f>
        <v>41.199999999999996</v>
      </c>
      <c r="L93" s="22">
        <f>J93/K93</f>
        <v>0.50000000000000011</v>
      </c>
      <c r="M93" s="6">
        <f>N93+O93+P93+U93+V93+W93+X93+AA93+AB93+AC93+AD93+AE93+AF93+AG93+AJ93+AK93+AN93+AO93</f>
        <v>37</v>
      </c>
      <c r="N93" s="6">
        <v>12.1</v>
      </c>
      <c r="O93" s="6">
        <v>11.9</v>
      </c>
      <c r="Q93" s="6">
        <v>249.6</v>
      </c>
      <c r="R93" s="6">
        <f>M93*Q93</f>
        <v>9235.1999999999989</v>
      </c>
      <c r="S93" s="6">
        <f>N93*Q93</f>
        <v>3020.16</v>
      </c>
      <c r="T93" s="6">
        <f>O93*Q93</f>
        <v>2970.2400000000002</v>
      </c>
      <c r="Y93" s="8">
        <f>(N93+O93+U93+W93+X93+V93+P93)*Q93</f>
        <v>5990.4</v>
      </c>
      <c r="Z93" s="17">
        <f>(N93+O93+P93+U93+V93+W93+X93)/M93</f>
        <v>0.64864864864864868</v>
      </c>
      <c r="AE93" s="1"/>
      <c r="AF93" s="1"/>
      <c r="AH93" s="8">
        <f t="shared" si="21"/>
        <v>0</v>
      </c>
      <c r="AI93" s="19">
        <f t="shared" si="32"/>
        <v>0</v>
      </c>
      <c r="AJ93" s="47">
        <v>13</v>
      </c>
      <c r="AK93" s="47"/>
      <c r="AL93" s="5">
        <f>(AJ93+AK93)*Q93</f>
        <v>3244.7999999999997</v>
      </c>
      <c r="AM93" s="11">
        <f>(AJ93+AK93)/M93</f>
        <v>0.35135135135135137</v>
      </c>
      <c r="AP93" s="6">
        <f>(AN93+AO93)*Q93</f>
        <v>0</v>
      </c>
      <c r="AQ93" s="11">
        <f>(AN93+AO93)/M93</f>
        <v>0</v>
      </c>
      <c r="AR93" s="6">
        <v>2.2999999999999998</v>
      </c>
      <c r="AS93" s="6">
        <v>1.9</v>
      </c>
      <c r="AT93" s="6"/>
      <c r="AU93" s="6"/>
      <c r="AW93" s="6"/>
    </row>
    <row r="94" spans="1:49" x14ac:dyDescent="0.3">
      <c r="A94" s="27"/>
      <c r="B94" s="3"/>
      <c r="C94" s="27"/>
      <c r="D94" s="3"/>
      <c r="E94" s="28"/>
      <c r="F94" s="28"/>
      <c r="G94" s="2" t="s">
        <v>7</v>
      </c>
      <c r="H94" t="s">
        <v>114</v>
      </c>
      <c r="I94" t="s">
        <v>263</v>
      </c>
      <c r="J94" s="6">
        <v>22.3</v>
      </c>
      <c r="K94" s="6">
        <f t="shared" si="22"/>
        <v>44.8</v>
      </c>
      <c r="L94" s="22">
        <f t="shared" si="26"/>
        <v>0.49776785714285721</v>
      </c>
      <c r="M94" s="6">
        <f t="shared" si="31"/>
        <v>39.5</v>
      </c>
      <c r="N94" s="6">
        <v>5.5</v>
      </c>
      <c r="O94" s="6">
        <v>5.6</v>
      </c>
      <c r="P94" s="6"/>
      <c r="Q94" s="6">
        <v>2112.5</v>
      </c>
      <c r="R94" s="6">
        <f t="shared" si="23"/>
        <v>83443.75</v>
      </c>
      <c r="S94" s="6">
        <f t="shared" si="33"/>
        <v>11618.75</v>
      </c>
      <c r="T94" s="6">
        <f t="shared" si="34"/>
        <v>11830</v>
      </c>
      <c r="U94" s="6">
        <v>18.3</v>
      </c>
      <c r="V94" s="6"/>
      <c r="W94" s="6">
        <v>5</v>
      </c>
      <c r="X94" s="6">
        <v>5.0999999999999996</v>
      </c>
      <c r="Y94" s="8">
        <f t="shared" si="27"/>
        <v>83443.75</v>
      </c>
      <c r="Z94" s="17">
        <f t="shared" si="28"/>
        <v>1</v>
      </c>
      <c r="AA94" s="6"/>
      <c r="AB94" s="6"/>
      <c r="AC94" s="6"/>
      <c r="AD94" s="6"/>
      <c r="AE94" s="8"/>
      <c r="AF94" s="8"/>
      <c r="AG94" s="6"/>
      <c r="AH94" s="8">
        <f t="shared" si="21"/>
        <v>0</v>
      </c>
      <c r="AI94" s="19">
        <f t="shared" si="32"/>
        <v>0</v>
      </c>
      <c r="AJ94" s="6"/>
      <c r="AK94" s="6"/>
      <c r="AL94" s="5">
        <f t="shared" si="24"/>
        <v>0</v>
      </c>
      <c r="AM94" s="11">
        <f t="shared" si="29"/>
        <v>0</v>
      </c>
      <c r="AN94" s="6"/>
      <c r="AO94" s="6"/>
      <c r="AP94" s="6">
        <f t="shared" si="25"/>
        <v>0</v>
      </c>
      <c r="AQ94" s="11">
        <f t="shared" si="30"/>
        <v>0</v>
      </c>
      <c r="AR94" s="6">
        <v>2.8</v>
      </c>
      <c r="AS94" s="6">
        <v>2.5</v>
      </c>
      <c r="AT94" s="6"/>
      <c r="AU94" s="6"/>
      <c r="AW94" s="6"/>
    </row>
    <row r="95" spans="1:49" x14ac:dyDescent="0.3">
      <c r="A95" s="27"/>
      <c r="B95" s="3"/>
      <c r="C95" s="30"/>
      <c r="D95" s="3"/>
      <c r="E95" s="28"/>
      <c r="F95" s="28"/>
      <c r="G95" s="2" t="s">
        <v>117</v>
      </c>
      <c r="H95" t="s">
        <v>115</v>
      </c>
      <c r="I95" t="s">
        <v>263</v>
      </c>
      <c r="J95" s="6">
        <v>17</v>
      </c>
      <c r="K95" s="6">
        <f t="shared" si="22"/>
        <v>44.099999999999994</v>
      </c>
      <c r="L95" s="22">
        <f t="shared" si="26"/>
        <v>0.38548752834467126</v>
      </c>
      <c r="M95" s="6">
        <f t="shared" si="31"/>
        <v>39.299999999999997</v>
      </c>
      <c r="N95" s="6">
        <v>5.9</v>
      </c>
      <c r="O95" s="6">
        <v>5.7</v>
      </c>
      <c r="P95" s="6"/>
      <c r="Q95" s="6">
        <v>109.3</v>
      </c>
      <c r="R95" s="6">
        <f t="shared" si="23"/>
        <v>4295.49</v>
      </c>
      <c r="S95" s="6">
        <f t="shared" si="33"/>
        <v>644.87</v>
      </c>
      <c r="T95" s="6">
        <f t="shared" si="34"/>
        <v>623.01</v>
      </c>
      <c r="U95" s="8">
        <v>12.4</v>
      </c>
      <c r="V95" s="8">
        <v>15.3</v>
      </c>
      <c r="W95" s="8"/>
      <c r="X95" s="8"/>
      <c r="Y95" s="8">
        <f t="shared" si="27"/>
        <v>4295.49</v>
      </c>
      <c r="Z95" s="17">
        <f t="shared" si="28"/>
        <v>1</v>
      </c>
      <c r="AA95" s="6"/>
      <c r="AB95" s="6"/>
      <c r="AC95" s="6"/>
      <c r="AD95" s="6"/>
      <c r="AE95" s="8"/>
      <c r="AF95" s="8"/>
      <c r="AG95" s="6"/>
      <c r="AH95" s="8">
        <f t="shared" si="21"/>
        <v>0</v>
      </c>
      <c r="AI95" s="19">
        <f t="shared" si="32"/>
        <v>0</v>
      </c>
      <c r="AJ95" s="6"/>
      <c r="AK95" s="6"/>
      <c r="AL95" s="5">
        <f t="shared" si="24"/>
        <v>0</v>
      </c>
      <c r="AM95" s="11">
        <f t="shared" si="29"/>
        <v>0</v>
      </c>
      <c r="AN95" s="6"/>
      <c r="AO95" s="6"/>
      <c r="AP95" s="6">
        <f t="shared" si="25"/>
        <v>0</v>
      </c>
      <c r="AQ95" s="11">
        <f t="shared" si="30"/>
        <v>0</v>
      </c>
      <c r="AR95" s="6">
        <v>2.4</v>
      </c>
      <c r="AS95" s="6">
        <v>2.4</v>
      </c>
      <c r="AT95" s="6"/>
      <c r="AU95" s="6"/>
      <c r="AW95" s="6"/>
    </row>
    <row r="96" spans="1:49" x14ac:dyDescent="0.3">
      <c r="A96" s="27"/>
      <c r="B96" s="3"/>
      <c r="C96" s="29"/>
      <c r="D96" s="3"/>
      <c r="E96" s="28"/>
      <c r="F96" s="28"/>
      <c r="G96" s="2" t="s">
        <v>118</v>
      </c>
      <c r="H96" t="s">
        <v>116</v>
      </c>
      <c r="I96" t="s">
        <v>263</v>
      </c>
      <c r="J96" s="6">
        <v>24.1</v>
      </c>
      <c r="K96" s="6">
        <f t="shared" si="22"/>
        <v>45.000000000000007</v>
      </c>
      <c r="L96" s="22">
        <f t="shared" si="26"/>
        <v>0.53555555555555545</v>
      </c>
      <c r="M96" s="6">
        <f t="shared" si="31"/>
        <v>39.700000000000003</v>
      </c>
      <c r="N96" s="6">
        <v>6.2</v>
      </c>
      <c r="O96" s="6">
        <v>6</v>
      </c>
      <c r="P96" s="6"/>
      <c r="Q96" s="6">
        <v>619.29999999999995</v>
      </c>
      <c r="R96" s="6">
        <f t="shared" si="23"/>
        <v>24586.21</v>
      </c>
      <c r="S96" s="6">
        <f t="shared" si="33"/>
        <v>3839.66</v>
      </c>
      <c r="T96" s="6">
        <f t="shared" si="34"/>
        <v>3715.7999999999997</v>
      </c>
      <c r="U96" s="8">
        <v>10</v>
      </c>
      <c r="V96" s="8">
        <v>6</v>
      </c>
      <c r="W96" s="6"/>
      <c r="X96" s="6"/>
      <c r="Y96" s="8">
        <f t="shared" si="27"/>
        <v>17464.259999999998</v>
      </c>
      <c r="Z96" s="17">
        <f t="shared" si="28"/>
        <v>0.71032745591939539</v>
      </c>
      <c r="AA96" s="6">
        <v>6.8</v>
      </c>
      <c r="AB96" s="6">
        <v>4.7</v>
      </c>
      <c r="AC96" s="6"/>
      <c r="AD96" s="6"/>
      <c r="AE96" s="8"/>
      <c r="AF96" s="8"/>
      <c r="AG96" s="6"/>
      <c r="AH96" s="8">
        <f t="shared" si="21"/>
        <v>7121.95</v>
      </c>
      <c r="AI96" s="19">
        <f t="shared" si="32"/>
        <v>0.2896725440806045</v>
      </c>
      <c r="AJ96" s="6"/>
      <c r="AK96" s="6"/>
      <c r="AL96" s="5">
        <f t="shared" si="24"/>
        <v>0</v>
      </c>
      <c r="AM96" s="11">
        <f t="shared" si="29"/>
        <v>0</v>
      </c>
      <c r="AN96" s="6"/>
      <c r="AO96" s="6"/>
      <c r="AP96" s="6">
        <f t="shared" si="25"/>
        <v>0</v>
      </c>
      <c r="AQ96" s="11">
        <f t="shared" si="30"/>
        <v>0</v>
      </c>
      <c r="AR96" s="6">
        <v>2.7</v>
      </c>
      <c r="AS96" s="6">
        <v>2.6</v>
      </c>
      <c r="AT96" s="6"/>
      <c r="AU96" s="6"/>
      <c r="AW96" s="6"/>
    </row>
    <row r="97" spans="1:49" x14ac:dyDescent="0.3">
      <c r="A97" s="27"/>
      <c r="B97" s="3"/>
      <c r="C97" s="29"/>
      <c r="D97" s="3"/>
      <c r="E97" s="28"/>
      <c r="F97" s="28"/>
      <c r="G97" s="2" t="s">
        <v>121</v>
      </c>
      <c r="H97" t="s">
        <v>119</v>
      </c>
      <c r="I97" t="s">
        <v>263</v>
      </c>
      <c r="J97" s="6">
        <v>20.399999999999999</v>
      </c>
      <c r="K97" s="6">
        <f t="shared" si="22"/>
        <v>43.300000000000004</v>
      </c>
      <c r="L97" s="22">
        <f t="shared" si="26"/>
        <v>0.47113163972286365</v>
      </c>
      <c r="M97" s="6">
        <f t="shared" si="31"/>
        <v>38.9</v>
      </c>
      <c r="N97" s="6">
        <v>6.5</v>
      </c>
      <c r="O97" s="6">
        <v>7.1</v>
      </c>
      <c r="P97" s="6"/>
      <c r="Q97" s="6">
        <v>624.5</v>
      </c>
      <c r="R97" s="6">
        <f t="shared" si="23"/>
        <v>24293.05</v>
      </c>
      <c r="S97" s="6">
        <f t="shared" si="33"/>
        <v>4059.25</v>
      </c>
      <c r="T97" s="6">
        <f t="shared" si="34"/>
        <v>4433.95</v>
      </c>
      <c r="U97" s="8">
        <v>11.8</v>
      </c>
      <c r="V97" s="8">
        <v>6</v>
      </c>
      <c r="W97" s="6"/>
      <c r="X97" s="6"/>
      <c r="Y97" s="8">
        <f t="shared" si="27"/>
        <v>19609.3</v>
      </c>
      <c r="Z97" s="17">
        <f t="shared" si="28"/>
        <v>0.80719794344473006</v>
      </c>
      <c r="AA97" s="6">
        <v>5.5</v>
      </c>
      <c r="AB97" s="6"/>
      <c r="AC97" s="6"/>
      <c r="AD97" s="6">
        <v>2</v>
      </c>
      <c r="AE97" s="8"/>
      <c r="AF97" s="8"/>
      <c r="AG97" s="6"/>
      <c r="AH97" s="8">
        <f t="shared" si="21"/>
        <v>4683.75</v>
      </c>
      <c r="AI97" s="19">
        <f t="shared" si="32"/>
        <v>0.19280205655526994</v>
      </c>
      <c r="AJ97" s="6"/>
      <c r="AK97" s="6"/>
      <c r="AL97" s="5">
        <f t="shared" si="24"/>
        <v>0</v>
      </c>
      <c r="AM97" s="11">
        <f t="shared" si="29"/>
        <v>0</v>
      </c>
      <c r="AN97" s="6"/>
      <c r="AO97" s="6"/>
      <c r="AP97" s="6">
        <f t="shared" si="25"/>
        <v>0</v>
      </c>
      <c r="AQ97" s="11">
        <f t="shared" si="30"/>
        <v>0</v>
      </c>
      <c r="AR97" s="6">
        <v>2.2000000000000002</v>
      </c>
      <c r="AS97" s="6">
        <v>2.2000000000000002</v>
      </c>
      <c r="AT97" s="6"/>
      <c r="AU97" s="6"/>
      <c r="AW97" s="6"/>
    </row>
    <row r="98" spans="1:49" x14ac:dyDescent="0.3">
      <c r="A98" s="27"/>
      <c r="B98" s="3"/>
      <c r="C98" s="29"/>
      <c r="D98" s="3"/>
      <c r="E98" s="28"/>
      <c r="F98" s="27"/>
      <c r="G98" s="2" t="s">
        <v>122</v>
      </c>
      <c r="H98" t="s">
        <v>120</v>
      </c>
      <c r="I98" t="s">
        <v>263</v>
      </c>
      <c r="J98" s="6">
        <v>14.7</v>
      </c>
      <c r="K98" s="6">
        <f t="shared" si="22"/>
        <v>43.6</v>
      </c>
      <c r="L98" s="22">
        <f t="shared" si="26"/>
        <v>0.33715596330275227</v>
      </c>
      <c r="M98" s="6">
        <f t="shared" si="31"/>
        <v>39.200000000000003</v>
      </c>
      <c r="N98" s="6">
        <v>6.5</v>
      </c>
      <c r="O98" s="6">
        <v>8.1999999999999993</v>
      </c>
      <c r="P98" s="6"/>
      <c r="Q98" s="6">
        <v>180.9</v>
      </c>
      <c r="R98" s="6">
        <f t="shared" si="23"/>
        <v>7091.2800000000007</v>
      </c>
      <c r="S98" s="6">
        <f t="shared" si="33"/>
        <v>1175.8500000000001</v>
      </c>
      <c r="T98" s="6">
        <f t="shared" si="34"/>
        <v>1483.3799999999999</v>
      </c>
      <c r="U98" s="8">
        <v>12.5</v>
      </c>
      <c r="V98" s="8">
        <v>6</v>
      </c>
      <c r="W98" s="6"/>
      <c r="X98" s="6"/>
      <c r="Y98" s="8">
        <f t="shared" si="27"/>
        <v>6005.880000000001</v>
      </c>
      <c r="Z98" s="17">
        <f t="shared" si="28"/>
        <v>0.84693877551020413</v>
      </c>
      <c r="AA98" s="6">
        <v>4</v>
      </c>
      <c r="AB98" s="6"/>
      <c r="AC98" s="6"/>
      <c r="AD98" s="6">
        <v>2</v>
      </c>
      <c r="AE98" s="8"/>
      <c r="AF98" s="8"/>
      <c r="AG98" s="6"/>
      <c r="AH98" s="8">
        <f t="shared" si="21"/>
        <v>1085.4000000000001</v>
      </c>
      <c r="AI98" s="19">
        <f t="shared" si="32"/>
        <v>0.15306122448979589</v>
      </c>
      <c r="AJ98" s="6"/>
      <c r="AK98" s="6"/>
      <c r="AL98" s="5">
        <f t="shared" si="24"/>
        <v>0</v>
      </c>
      <c r="AM98" s="11">
        <f t="shared" si="29"/>
        <v>0</v>
      </c>
      <c r="AN98" s="6"/>
      <c r="AO98" s="6"/>
      <c r="AP98" s="6">
        <f t="shared" si="25"/>
        <v>0</v>
      </c>
      <c r="AQ98" s="11">
        <f t="shared" si="30"/>
        <v>0</v>
      </c>
      <c r="AR98" s="6">
        <v>2</v>
      </c>
      <c r="AS98" s="6">
        <v>2.4</v>
      </c>
      <c r="AT98" s="6"/>
      <c r="AU98" s="6"/>
      <c r="AW98" s="6"/>
    </row>
    <row r="99" spans="1:49" x14ac:dyDescent="0.3">
      <c r="A99" s="27"/>
      <c r="B99" s="3"/>
      <c r="C99" s="33"/>
      <c r="D99" s="4"/>
      <c r="E99" s="27"/>
      <c r="F99" s="28"/>
      <c r="G99" s="2" t="s">
        <v>218</v>
      </c>
      <c r="H99" t="s">
        <v>216</v>
      </c>
      <c r="I99" t="s">
        <v>263</v>
      </c>
      <c r="J99" s="13">
        <v>32</v>
      </c>
      <c r="K99" s="6">
        <f t="shared" si="22"/>
        <v>55.6</v>
      </c>
      <c r="L99" s="22">
        <f t="shared" si="26"/>
        <v>0.57553956834532372</v>
      </c>
      <c r="M99" s="6">
        <f t="shared" si="31"/>
        <v>47.9</v>
      </c>
      <c r="N99" s="6">
        <v>7</v>
      </c>
      <c r="O99" s="6">
        <v>7</v>
      </c>
      <c r="P99" s="6"/>
      <c r="Q99" s="6">
        <v>114.3</v>
      </c>
      <c r="R99" s="6">
        <f t="shared" si="23"/>
        <v>5474.9699999999993</v>
      </c>
      <c r="S99" s="6">
        <f t="shared" si="33"/>
        <v>800.1</v>
      </c>
      <c r="T99" s="6">
        <f t="shared" si="34"/>
        <v>800.1</v>
      </c>
      <c r="U99" s="8">
        <v>17.899999999999999</v>
      </c>
      <c r="V99" s="8"/>
      <c r="W99" s="6"/>
      <c r="X99" s="6"/>
      <c r="Y99" s="8">
        <f t="shared" si="27"/>
        <v>3646.1699999999996</v>
      </c>
      <c r="Z99" s="17">
        <f t="shared" si="28"/>
        <v>0.66597077244258873</v>
      </c>
      <c r="AA99" s="46">
        <v>6</v>
      </c>
      <c r="AB99" s="46"/>
      <c r="AC99" s="6">
        <v>2.5</v>
      </c>
      <c r="AD99" s="6">
        <v>2.4</v>
      </c>
      <c r="AE99" s="8"/>
      <c r="AF99" s="8"/>
      <c r="AG99" s="6">
        <v>2.1</v>
      </c>
      <c r="AH99" s="8">
        <f t="shared" si="21"/>
        <v>1485.8999999999999</v>
      </c>
      <c r="AI99" s="19">
        <f t="shared" si="32"/>
        <v>0.27139874739039666</v>
      </c>
      <c r="AJ99" s="46">
        <v>3</v>
      </c>
      <c r="AK99" s="46"/>
      <c r="AL99" s="5">
        <f t="shared" si="24"/>
        <v>342.9</v>
      </c>
      <c r="AM99" s="11">
        <f t="shared" si="29"/>
        <v>6.2630480167014613E-2</v>
      </c>
      <c r="AN99" s="6"/>
      <c r="AO99" s="6"/>
      <c r="AP99" s="6">
        <f t="shared" si="25"/>
        <v>0</v>
      </c>
      <c r="AQ99" s="11">
        <f t="shared" si="30"/>
        <v>0</v>
      </c>
      <c r="AR99" s="6">
        <v>3.5</v>
      </c>
      <c r="AS99" s="6">
        <v>4.2</v>
      </c>
      <c r="AT99" s="6"/>
      <c r="AU99" s="6"/>
      <c r="AW99" s="6"/>
    </row>
    <row r="100" spans="1:49" x14ac:dyDescent="0.3">
      <c r="A100" s="27"/>
      <c r="B100" s="3"/>
      <c r="C100" s="33"/>
      <c r="D100" s="4"/>
      <c r="E100" s="28"/>
      <c r="F100" s="28"/>
      <c r="G100" s="2" t="s">
        <v>219</v>
      </c>
      <c r="H100" t="s">
        <v>217</v>
      </c>
      <c r="I100" t="s">
        <v>263</v>
      </c>
      <c r="J100" s="13">
        <v>18.5</v>
      </c>
      <c r="K100" s="6">
        <f t="shared" ref="K100:K163" si="35">M100+AR100+AS100+AT100+AU100+AV100+AW100</f>
        <v>55.1</v>
      </c>
      <c r="L100" s="22">
        <f t="shared" si="26"/>
        <v>0.33575317604355714</v>
      </c>
      <c r="M100" s="6">
        <f t="shared" si="31"/>
        <v>48.199999999999996</v>
      </c>
      <c r="N100" s="6">
        <v>6.7</v>
      </c>
      <c r="O100" s="6">
        <v>8</v>
      </c>
      <c r="P100" s="6"/>
      <c r="Q100" s="6">
        <v>181</v>
      </c>
      <c r="R100" s="6">
        <f t="shared" ref="R100:R131" si="36">M100*Q100</f>
        <v>8724.1999999999989</v>
      </c>
      <c r="S100" s="6">
        <f t="shared" si="33"/>
        <v>1212.7</v>
      </c>
      <c r="T100" s="6">
        <f t="shared" si="34"/>
        <v>1448</v>
      </c>
      <c r="U100" s="8">
        <v>17.899999999999999</v>
      </c>
      <c r="V100" s="8"/>
      <c r="W100" s="6"/>
      <c r="X100" s="6"/>
      <c r="Y100" s="8">
        <f t="shared" si="27"/>
        <v>5900.5999999999985</v>
      </c>
      <c r="Z100" s="17">
        <f t="shared" si="28"/>
        <v>0.67634854771784225</v>
      </c>
      <c r="AA100" s="6"/>
      <c r="AB100" s="6"/>
      <c r="AC100" s="6">
        <v>2.2999999999999998</v>
      </c>
      <c r="AD100" s="6">
        <v>2.2000000000000002</v>
      </c>
      <c r="AE100" s="8"/>
      <c r="AF100" s="8"/>
      <c r="AG100" s="6">
        <v>8.1</v>
      </c>
      <c r="AH100" s="8">
        <f t="shared" si="21"/>
        <v>2280.6</v>
      </c>
      <c r="AI100" s="19">
        <f t="shared" si="32"/>
        <v>0.26141078838174275</v>
      </c>
      <c r="AJ100" s="46">
        <v>3</v>
      </c>
      <c r="AK100" s="46"/>
      <c r="AL100" s="5">
        <f t="shared" ref="AL100:AL163" si="37">(AJ100+AK100)*Q100</f>
        <v>543</v>
      </c>
      <c r="AM100" s="11">
        <f t="shared" si="29"/>
        <v>6.2240663900414946E-2</v>
      </c>
      <c r="AN100" s="6"/>
      <c r="AO100" s="6"/>
      <c r="AP100" s="6">
        <f t="shared" ref="AP100:AP163" si="38">(AN100+AO100)*Q100</f>
        <v>0</v>
      </c>
      <c r="AQ100" s="11">
        <f t="shared" si="30"/>
        <v>0</v>
      </c>
      <c r="AR100" s="6">
        <v>3.7</v>
      </c>
      <c r="AS100" s="6">
        <v>3.2</v>
      </c>
      <c r="AT100" s="6"/>
      <c r="AU100" s="6"/>
      <c r="AW100" s="6"/>
    </row>
    <row r="101" spans="1:49" x14ac:dyDescent="0.3">
      <c r="A101" s="27"/>
      <c r="B101" s="3"/>
      <c r="C101" s="27"/>
      <c r="D101" s="3"/>
      <c r="E101" s="27"/>
      <c r="F101" s="27"/>
      <c r="G101" s="2" t="s">
        <v>50</v>
      </c>
      <c r="H101" t="s">
        <v>123</v>
      </c>
      <c r="I101" t="s">
        <v>263</v>
      </c>
      <c r="J101" s="6">
        <v>25.8</v>
      </c>
      <c r="K101" s="6">
        <f t="shared" si="35"/>
        <v>54.8</v>
      </c>
      <c r="L101" s="22">
        <f t="shared" si="26"/>
        <v>0.47080291970802923</v>
      </c>
      <c r="M101" s="6">
        <f t="shared" si="31"/>
        <v>47.5</v>
      </c>
      <c r="N101" s="6">
        <v>10.1</v>
      </c>
      <c r="O101" s="6">
        <v>9.5</v>
      </c>
      <c r="P101" s="6"/>
      <c r="Q101" s="6">
        <v>693</v>
      </c>
      <c r="R101" s="6">
        <f t="shared" si="36"/>
        <v>32917.5</v>
      </c>
      <c r="S101" s="6">
        <f t="shared" si="33"/>
        <v>6999.3</v>
      </c>
      <c r="T101" s="6">
        <f t="shared" si="34"/>
        <v>6583.5</v>
      </c>
      <c r="U101" s="8">
        <v>17.5</v>
      </c>
      <c r="V101" s="8"/>
      <c r="W101" s="6"/>
      <c r="X101" s="6"/>
      <c r="Y101" s="8">
        <f t="shared" si="27"/>
        <v>25710.3</v>
      </c>
      <c r="Z101" s="17">
        <f t="shared" si="28"/>
        <v>0.78105263157894744</v>
      </c>
      <c r="AA101" s="6"/>
      <c r="AB101" s="6"/>
      <c r="AC101" s="6">
        <v>2.8</v>
      </c>
      <c r="AD101" s="6">
        <v>3.2</v>
      </c>
      <c r="AE101" s="8"/>
      <c r="AF101" s="8"/>
      <c r="AG101" s="6">
        <v>4.4000000000000004</v>
      </c>
      <c r="AH101" s="8">
        <f t="shared" si="21"/>
        <v>7207.2</v>
      </c>
      <c r="AI101" s="19">
        <f t="shared" si="32"/>
        <v>0.21894736842105264</v>
      </c>
      <c r="AJ101" s="6"/>
      <c r="AK101" s="6"/>
      <c r="AL101" s="5">
        <f t="shared" si="37"/>
        <v>0</v>
      </c>
      <c r="AM101" s="11">
        <f t="shared" si="29"/>
        <v>0</v>
      </c>
      <c r="AN101" s="6"/>
      <c r="AO101" s="6"/>
      <c r="AP101" s="6">
        <f t="shared" si="38"/>
        <v>0</v>
      </c>
      <c r="AQ101" s="11">
        <f t="shared" si="30"/>
        <v>0</v>
      </c>
      <c r="AR101" s="6">
        <v>4</v>
      </c>
      <c r="AS101" s="6">
        <v>3.3</v>
      </c>
      <c r="AT101" s="6"/>
      <c r="AU101" s="6"/>
      <c r="AW101" s="6"/>
    </row>
    <row r="102" spans="1:49" x14ac:dyDescent="0.3">
      <c r="A102" s="27"/>
      <c r="B102" s="3"/>
      <c r="C102" s="28"/>
      <c r="D102" s="3"/>
      <c r="E102" s="27"/>
      <c r="G102" s="2" t="s">
        <v>129</v>
      </c>
      <c r="H102" t="s">
        <v>124</v>
      </c>
      <c r="I102" t="s">
        <v>263</v>
      </c>
      <c r="J102" s="6">
        <v>22.3</v>
      </c>
      <c r="K102" s="6">
        <f t="shared" si="35"/>
        <v>34.6</v>
      </c>
      <c r="L102" s="22">
        <f t="shared" si="26"/>
        <v>0.6445086705202312</v>
      </c>
      <c r="M102" s="6">
        <f t="shared" si="31"/>
        <v>24.6</v>
      </c>
      <c r="N102" s="6">
        <v>7.5</v>
      </c>
      <c r="O102" s="6"/>
      <c r="P102" s="6"/>
      <c r="Q102" s="6">
        <v>436.8</v>
      </c>
      <c r="R102" s="6">
        <f t="shared" si="36"/>
        <v>10745.28</v>
      </c>
      <c r="S102" s="6">
        <f t="shared" si="33"/>
        <v>3276</v>
      </c>
      <c r="T102" s="6">
        <f t="shared" si="34"/>
        <v>0</v>
      </c>
      <c r="U102" s="8">
        <v>13.5</v>
      </c>
      <c r="V102" s="8"/>
      <c r="W102" s="6"/>
      <c r="X102" s="6"/>
      <c r="Y102" s="8">
        <f t="shared" si="27"/>
        <v>9172.8000000000011</v>
      </c>
      <c r="Z102" s="17">
        <f t="shared" si="28"/>
        <v>0.85365853658536583</v>
      </c>
      <c r="AA102" s="6"/>
      <c r="AB102" s="6"/>
      <c r="AC102" s="6">
        <v>3.6</v>
      </c>
      <c r="AD102" s="6"/>
      <c r="AE102" s="8"/>
      <c r="AF102" s="8"/>
      <c r="AG102" s="6"/>
      <c r="AH102" s="8">
        <f t="shared" si="21"/>
        <v>1572.48</v>
      </c>
      <c r="AI102" s="19">
        <f t="shared" si="32"/>
        <v>0.14634146341463414</v>
      </c>
      <c r="AJ102" s="6"/>
      <c r="AK102" s="6"/>
      <c r="AL102" s="5">
        <f t="shared" si="37"/>
        <v>0</v>
      </c>
      <c r="AM102" s="11">
        <f t="shared" si="29"/>
        <v>0</v>
      </c>
      <c r="AN102" s="6"/>
      <c r="AO102" s="6"/>
      <c r="AP102" s="6">
        <f t="shared" si="38"/>
        <v>0</v>
      </c>
      <c r="AQ102" s="11">
        <f t="shared" si="30"/>
        <v>0</v>
      </c>
      <c r="AR102" s="6">
        <v>3.4</v>
      </c>
      <c r="AS102" s="6">
        <v>2.6</v>
      </c>
      <c r="AT102" s="6"/>
      <c r="AU102" s="6"/>
      <c r="AW102" s="6">
        <v>4</v>
      </c>
    </row>
    <row r="103" spans="1:49" x14ac:dyDescent="0.3">
      <c r="A103" s="27"/>
      <c r="B103" s="3"/>
      <c r="C103" s="27"/>
      <c r="D103" s="3"/>
      <c r="E103" s="27"/>
      <c r="F103" s="27"/>
      <c r="G103" s="2" t="s">
        <v>50</v>
      </c>
      <c r="H103" t="s">
        <v>125</v>
      </c>
      <c r="I103" t="s">
        <v>261</v>
      </c>
      <c r="J103" s="6">
        <v>23.4</v>
      </c>
      <c r="K103" s="6">
        <f t="shared" si="35"/>
        <v>42.800000000000004</v>
      </c>
      <c r="L103" s="22">
        <f t="shared" si="26"/>
        <v>0.54672897196261672</v>
      </c>
      <c r="M103" s="6">
        <f t="shared" si="31"/>
        <v>38.900000000000006</v>
      </c>
      <c r="N103" s="6">
        <v>6.7</v>
      </c>
      <c r="O103" s="6">
        <v>7.5</v>
      </c>
      <c r="P103" s="6"/>
      <c r="Q103" s="6">
        <v>828.8</v>
      </c>
      <c r="R103" s="6">
        <f t="shared" si="36"/>
        <v>32240.320000000003</v>
      </c>
      <c r="S103" s="6">
        <f t="shared" si="33"/>
        <v>5552.96</v>
      </c>
      <c r="T103" s="6">
        <f t="shared" si="34"/>
        <v>6216</v>
      </c>
      <c r="U103" s="8">
        <v>14.9</v>
      </c>
      <c r="V103" s="8"/>
      <c r="W103" s="6"/>
      <c r="X103" s="6"/>
      <c r="Y103" s="8">
        <f t="shared" si="27"/>
        <v>24118.079999999998</v>
      </c>
      <c r="Z103" s="17">
        <f t="shared" si="28"/>
        <v>0.74807197943444725</v>
      </c>
      <c r="AA103" s="6">
        <v>3.6</v>
      </c>
      <c r="AB103" s="6">
        <v>2.5</v>
      </c>
      <c r="AC103" s="6">
        <v>1</v>
      </c>
      <c r="AD103" s="6">
        <v>2.7</v>
      </c>
      <c r="AE103" s="8"/>
      <c r="AF103" s="8"/>
      <c r="AG103" s="6"/>
      <c r="AH103" s="8">
        <f t="shared" si="21"/>
        <v>8122.24</v>
      </c>
      <c r="AI103" s="19">
        <f t="shared" si="32"/>
        <v>0.25192802056555269</v>
      </c>
      <c r="AJ103" s="6"/>
      <c r="AK103" s="6"/>
      <c r="AL103" s="5">
        <f t="shared" si="37"/>
        <v>0</v>
      </c>
      <c r="AM103" s="11">
        <f t="shared" si="29"/>
        <v>0</v>
      </c>
      <c r="AN103" s="6"/>
      <c r="AO103" s="6"/>
      <c r="AP103" s="6">
        <f t="shared" si="38"/>
        <v>0</v>
      </c>
      <c r="AQ103" s="11">
        <f t="shared" si="30"/>
        <v>0</v>
      </c>
      <c r="AR103" s="6">
        <v>2.5</v>
      </c>
      <c r="AS103" s="6">
        <v>1.4</v>
      </c>
      <c r="AT103" s="6"/>
      <c r="AU103" s="6"/>
      <c r="AW103" s="6"/>
    </row>
    <row r="104" spans="1:49" x14ac:dyDescent="0.3">
      <c r="A104" s="27"/>
      <c r="B104" s="3"/>
      <c r="C104" s="29"/>
      <c r="D104" s="3"/>
      <c r="E104" s="27"/>
      <c r="F104" s="27"/>
      <c r="G104" s="2" t="s">
        <v>81</v>
      </c>
      <c r="H104" t="s">
        <v>126</v>
      </c>
      <c r="I104" t="s">
        <v>261</v>
      </c>
      <c r="J104" s="6">
        <v>16.399999999999999</v>
      </c>
      <c r="K104" s="6">
        <f t="shared" si="35"/>
        <v>42.599999999999994</v>
      </c>
      <c r="L104" s="22">
        <f t="shared" si="26"/>
        <v>0.38497652582159625</v>
      </c>
      <c r="M104" s="6">
        <f t="shared" si="31"/>
        <v>38.4</v>
      </c>
      <c r="N104" s="6">
        <v>6.6</v>
      </c>
      <c r="O104" s="6">
        <v>6.6</v>
      </c>
      <c r="P104" s="6"/>
      <c r="Q104" s="6">
        <v>453.9</v>
      </c>
      <c r="R104" s="6">
        <f t="shared" si="36"/>
        <v>17429.759999999998</v>
      </c>
      <c r="S104" s="6">
        <f t="shared" si="33"/>
        <v>2995.74</v>
      </c>
      <c r="T104" s="6">
        <f t="shared" si="34"/>
        <v>2995.74</v>
      </c>
      <c r="U104" s="8">
        <v>9.8000000000000007</v>
      </c>
      <c r="V104" s="8"/>
      <c r="W104" s="6"/>
      <c r="X104" s="6"/>
      <c r="Y104" s="8">
        <f t="shared" si="27"/>
        <v>10439.699999999999</v>
      </c>
      <c r="Z104" s="17">
        <f t="shared" si="28"/>
        <v>0.59895833333333337</v>
      </c>
      <c r="AA104" s="6">
        <v>5</v>
      </c>
      <c r="AB104" s="6">
        <v>5</v>
      </c>
      <c r="AC104" s="8"/>
      <c r="AD104" s="8"/>
      <c r="AE104" s="8">
        <v>2.5</v>
      </c>
      <c r="AF104" s="8">
        <v>2.9</v>
      </c>
      <c r="AG104" s="6"/>
      <c r="AH104" s="8">
        <f t="shared" si="21"/>
        <v>6990.0599999999995</v>
      </c>
      <c r="AI104" s="19">
        <f t="shared" si="32"/>
        <v>0.40104166666666669</v>
      </c>
      <c r="AJ104" s="6"/>
      <c r="AK104" s="6"/>
      <c r="AL104" s="5">
        <f t="shared" si="37"/>
        <v>0</v>
      </c>
      <c r="AM104" s="11">
        <f t="shared" si="29"/>
        <v>0</v>
      </c>
      <c r="AN104" s="6"/>
      <c r="AO104" s="6"/>
      <c r="AP104" s="6">
        <f t="shared" si="38"/>
        <v>0</v>
      </c>
      <c r="AQ104" s="11">
        <f t="shared" si="30"/>
        <v>0</v>
      </c>
      <c r="AR104" s="6">
        <v>2.4</v>
      </c>
      <c r="AS104" s="6">
        <v>1.8</v>
      </c>
      <c r="AT104" s="6"/>
      <c r="AU104" s="6"/>
      <c r="AW104" s="6"/>
    </row>
    <row r="105" spans="1:49" x14ac:dyDescent="0.3">
      <c r="A105" s="27"/>
      <c r="B105" s="3"/>
      <c r="C105" s="29"/>
      <c r="D105" s="3"/>
      <c r="E105" s="27"/>
      <c r="F105" s="27"/>
      <c r="G105" s="2" t="s">
        <v>81</v>
      </c>
      <c r="H105" t="s">
        <v>127</v>
      </c>
      <c r="I105" t="s">
        <v>261</v>
      </c>
      <c r="J105" s="6">
        <v>20.5</v>
      </c>
      <c r="K105" s="6">
        <f t="shared" si="35"/>
        <v>55.5</v>
      </c>
      <c r="L105" s="22">
        <f t="shared" si="26"/>
        <v>0.36936936936936937</v>
      </c>
      <c r="M105" s="6">
        <f t="shared" si="31"/>
        <v>48</v>
      </c>
      <c r="N105" s="6">
        <v>8.9</v>
      </c>
      <c r="O105" s="6">
        <v>8.6999999999999993</v>
      </c>
      <c r="P105" s="6"/>
      <c r="Q105" s="6">
        <v>779.5</v>
      </c>
      <c r="R105" s="6">
        <f t="shared" si="36"/>
        <v>37416</v>
      </c>
      <c r="S105" s="6">
        <f t="shared" si="33"/>
        <v>6937.55</v>
      </c>
      <c r="T105" s="6">
        <f t="shared" si="34"/>
        <v>6781.65</v>
      </c>
      <c r="U105" s="8">
        <v>11.6</v>
      </c>
      <c r="V105" s="8"/>
      <c r="W105" s="6"/>
      <c r="X105" s="6"/>
      <c r="Y105" s="8">
        <f t="shared" si="27"/>
        <v>22761.4</v>
      </c>
      <c r="Z105" s="17">
        <f t="shared" si="28"/>
        <v>0.60833333333333339</v>
      </c>
      <c r="AA105" s="6">
        <v>6</v>
      </c>
      <c r="AB105" s="6">
        <v>6</v>
      </c>
      <c r="AC105" s="8"/>
      <c r="AD105" s="8"/>
      <c r="AE105" s="8">
        <v>3.3</v>
      </c>
      <c r="AF105" s="8">
        <v>3.5</v>
      </c>
      <c r="AG105" s="6"/>
      <c r="AH105" s="8">
        <f t="shared" si="21"/>
        <v>14654.6</v>
      </c>
      <c r="AI105" s="19">
        <f t="shared" si="32"/>
        <v>0.39166666666666666</v>
      </c>
      <c r="AJ105" s="6"/>
      <c r="AK105" s="6"/>
      <c r="AL105" s="5">
        <f t="shared" si="37"/>
        <v>0</v>
      </c>
      <c r="AM105" s="11">
        <f t="shared" si="29"/>
        <v>0</v>
      </c>
      <c r="AN105" s="6"/>
      <c r="AO105" s="6"/>
      <c r="AP105" s="6">
        <f t="shared" si="38"/>
        <v>0</v>
      </c>
      <c r="AQ105" s="11">
        <f t="shared" si="30"/>
        <v>0</v>
      </c>
      <c r="AR105" s="6">
        <v>3.7</v>
      </c>
      <c r="AS105" s="6">
        <v>3.8</v>
      </c>
      <c r="AT105" s="6"/>
      <c r="AU105" s="6"/>
      <c r="AW105" s="6"/>
    </row>
    <row r="106" spans="1:49" x14ac:dyDescent="0.3">
      <c r="A106" s="27"/>
      <c r="B106" s="3"/>
      <c r="C106" s="29"/>
      <c r="D106" s="3"/>
      <c r="E106" s="31"/>
      <c r="F106" s="28"/>
      <c r="G106" s="2" t="s">
        <v>130</v>
      </c>
      <c r="H106" t="s">
        <v>128</v>
      </c>
      <c r="I106" t="s">
        <v>261</v>
      </c>
      <c r="J106" s="6">
        <v>28.7</v>
      </c>
      <c r="K106" s="6">
        <f t="shared" si="35"/>
        <v>55.300000000000004</v>
      </c>
      <c r="L106" s="22">
        <f t="shared" si="26"/>
        <v>0.51898734177215189</v>
      </c>
      <c r="M106" s="6">
        <f t="shared" si="31"/>
        <v>48.4</v>
      </c>
      <c r="N106" s="6">
        <v>9.4</v>
      </c>
      <c r="O106" s="6">
        <v>13</v>
      </c>
      <c r="P106" s="6"/>
      <c r="Q106" s="6">
        <v>305.5</v>
      </c>
      <c r="R106" s="6">
        <f t="shared" si="36"/>
        <v>14786.199999999999</v>
      </c>
      <c r="S106" s="6">
        <f t="shared" si="33"/>
        <v>2871.7000000000003</v>
      </c>
      <c r="T106" s="6">
        <f t="shared" si="34"/>
        <v>3971.5</v>
      </c>
      <c r="U106" s="8">
        <v>8.5</v>
      </c>
      <c r="V106" s="8">
        <v>6</v>
      </c>
      <c r="W106" s="6">
        <v>4</v>
      </c>
      <c r="X106" s="6"/>
      <c r="Y106" s="8">
        <f t="shared" si="27"/>
        <v>12494.949999999999</v>
      </c>
      <c r="Z106" s="17">
        <f t="shared" si="28"/>
        <v>0.8450413223140496</v>
      </c>
      <c r="AA106" s="6"/>
      <c r="AB106" s="6"/>
      <c r="AC106" s="6"/>
      <c r="AD106" s="8"/>
      <c r="AE106" s="8"/>
      <c r="AF106" s="8">
        <v>4</v>
      </c>
      <c r="AG106" s="6"/>
      <c r="AH106" s="8">
        <f t="shared" si="21"/>
        <v>1222</v>
      </c>
      <c r="AI106" s="19">
        <f t="shared" si="32"/>
        <v>8.2644628099173556E-2</v>
      </c>
      <c r="AJ106" s="6">
        <v>3.5</v>
      </c>
      <c r="AK106" s="6"/>
      <c r="AL106" s="5">
        <f t="shared" si="37"/>
        <v>1069.25</v>
      </c>
      <c r="AM106" s="11">
        <f t="shared" si="29"/>
        <v>7.2314049586776868E-2</v>
      </c>
      <c r="AN106" s="6"/>
      <c r="AO106" s="6"/>
      <c r="AP106" s="6">
        <f t="shared" si="38"/>
        <v>0</v>
      </c>
      <c r="AQ106" s="11">
        <f t="shared" si="30"/>
        <v>0</v>
      </c>
      <c r="AR106" s="6">
        <v>3.2</v>
      </c>
      <c r="AS106" s="6">
        <v>3.7</v>
      </c>
      <c r="AT106" s="6"/>
      <c r="AU106" s="6"/>
      <c r="AW106" s="6"/>
    </row>
    <row r="107" spans="1:49" x14ac:dyDescent="0.3">
      <c r="A107" s="27"/>
      <c r="B107" s="3"/>
      <c r="C107" s="27"/>
      <c r="D107" s="3"/>
      <c r="E107" s="30"/>
      <c r="F107" s="30"/>
      <c r="G107" s="2" t="s">
        <v>136</v>
      </c>
      <c r="H107" t="s">
        <v>134</v>
      </c>
      <c r="I107" t="s">
        <v>263</v>
      </c>
      <c r="J107" s="6">
        <v>21.3</v>
      </c>
      <c r="K107" s="6">
        <f t="shared" si="35"/>
        <v>57.800000000000004</v>
      </c>
      <c r="L107" s="22">
        <f t="shared" si="26"/>
        <v>0.36851211072664358</v>
      </c>
      <c r="M107" s="6">
        <f t="shared" si="31"/>
        <v>41.5</v>
      </c>
      <c r="N107" s="6">
        <v>6</v>
      </c>
      <c r="O107" s="6">
        <v>6.2</v>
      </c>
      <c r="P107" s="6"/>
      <c r="Q107" s="6">
        <v>658.4</v>
      </c>
      <c r="R107" s="6">
        <f t="shared" si="36"/>
        <v>27323.599999999999</v>
      </c>
      <c r="S107" s="6">
        <f t="shared" si="33"/>
        <v>3950.3999999999996</v>
      </c>
      <c r="T107" s="6">
        <f t="shared" si="34"/>
        <v>4082.08</v>
      </c>
      <c r="U107" s="6">
        <v>15.5</v>
      </c>
      <c r="V107" s="6"/>
      <c r="W107" s="6">
        <v>1.5</v>
      </c>
      <c r="X107" s="6">
        <v>1.6</v>
      </c>
      <c r="Y107" s="8">
        <f t="shared" si="27"/>
        <v>20278.72</v>
      </c>
      <c r="Z107" s="17">
        <f t="shared" si="28"/>
        <v>0.74216867469879522</v>
      </c>
      <c r="AA107" s="6"/>
      <c r="AB107" s="6"/>
      <c r="AC107" s="6"/>
      <c r="AD107" s="6"/>
      <c r="AE107" s="8"/>
      <c r="AF107" s="8"/>
      <c r="AG107" s="6">
        <v>10.7</v>
      </c>
      <c r="AH107" s="8">
        <f t="shared" si="21"/>
        <v>7044.8799999999992</v>
      </c>
      <c r="AI107" s="19">
        <f t="shared" si="32"/>
        <v>0.25783132530120478</v>
      </c>
      <c r="AJ107" s="6"/>
      <c r="AK107" s="6"/>
      <c r="AL107" s="5">
        <f t="shared" si="37"/>
        <v>0</v>
      </c>
      <c r="AM107" s="11">
        <f t="shared" si="29"/>
        <v>0</v>
      </c>
      <c r="AN107" s="6"/>
      <c r="AO107" s="6"/>
      <c r="AP107" s="6">
        <f t="shared" si="38"/>
        <v>0</v>
      </c>
      <c r="AQ107" s="11">
        <f t="shared" si="30"/>
        <v>0</v>
      </c>
      <c r="AR107" s="6">
        <v>3.1</v>
      </c>
      <c r="AS107" s="6">
        <v>3.7</v>
      </c>
      <c r="AT107" s="6"/>
      <c r="AU107" s="6"/>
      <c r="AV107" s="6">
        <v>5.0999999999999996</v>
      </c>
      <c r="AW107" s="6">
        <v>4.4000000000000004</v>
      </c>
    </row>
    <row r="108" spans="1:49" x14ac:dyDescent="0.3">
      <c r="A108" s="27"/>
      <c r="B108" s="3"/>
      <c r="C108" s="27"/>
      <c r="D108" s="3"/>
      <c r="E108" s="27"/>
      <c r="F108" s="27"/>
      <c r="G108" s="2" t="s">
        <v>137</v>
      </c>
      <c r="H108" s="37" t="s">
        <v>133</v>
      </c>
      <c r="I108" t="s">
        <v>263</v>
      </c>
      <c r="J108" s="13">
        <v>3</v>
      </c>
      <c r="K108" s="6">
        <f t="shared" si="35"/>
        <v>56.1</v>
      </c>
      <c r="L108" s="22">
        <f t="shared" si="26"/>
        <v>5.3475935828877004E-2</v>
      </c>
      <c r="M108" s="6">
        <f t="shared" si="31"/>
        <v>48</v>
      </c>
      <c r="N108" s="6">
        <v>7.2</v>
      </c>
      <c r="O108" s="6">
        <v>6.6</v>
      </c>
      <c r="P108" s="6"/>
      <c r="Q108" s="6">
        <v>685.5</v>
      </c>
      <c r="R108" s="6">
        <f t="shared" si="36"/>
        <v>32904</v>
      </c>
      <c r="S108" s="6">
        <f t="shared" si="33"/>
        <v>4935.6000000000004</v>
      </c>
      <c r="T108" s="6">
        <f t="shared" si="34"/>
        <v>4524.3</v>
      </c>
      <c r="U108" s="6">
        <v>15.8</v>
      </c>
      <c r="V108" s="6"/>
      <c r="W108" s="6"/>
      <c r="X108" s="6"/>
      <c r="Y108" s="8">
        <f t="shared" si="27"/>
        <v>20290.8</v>
      </c>
      <c r="Z108" s="17">
        <f t="shared" si="28"/>
        <v>0.6166666666666667</v>
      </c>
      <c r="AA108" s="6"/>
      <c r="AB108" s="6"/>
      <c r="AC108" s="6">
        <v>2.6</v>
      </c>
      <c r="AD108" s="6">
        <v>2.4</v>
      </c>
      <c r="AE108" s="8"/>
      <c r="AF108" s="8"/>
      <c r="AG108" s="6">
        <v>11.4</v>
      </c>
      <c r="AH108" s="8">
        <f t="shared" si="21"/>
        <v>11242.199999999999</v>
      </c>
      <c r="AI108" s="19">
        <f t="shared" si="32"/>
        <v>0.34166666666666662</v>
      </c>
      <c r="AJ108" s="46">
        <v>2</v>
      </c>
      <c r="AK108" s="46"/>
      <c r="AL108" s="5">
        <f t="shared" si="37"/>
        <v>1371</v>
      </c>
      <c r="AM108" s="11">
        <f t="shared" si="29"/>
        <v>4.1666666666666664E-2</v>
      </c>
      <c r="AN108" s="6"/>
      <c r="AO108" s="6"/>
      <c r="AP108" s="6">
        <f t="shared" si="38"/>
        <v>0</v>
      </c>
      <c r="AQ108" s="11">
        <f t="shared" si="30"/>
        <v>0</v>
      </c>
      <c r="AR108" s="6">
        <v>4.2</v>
      </c>
      <c r="AS108" s="6">
        <v>3.9</v>
      </c>
      <c r="AT108" s="6"/>
      <c r="AU108" s="6"/>
      <c r="AW108" s="6"/>
    </row>
    <row r="109" spans="1:49" x14ac:dyDescent="0.3">
      <c r="A109" s="27"/>
      <c r="B109" s="3"/>
      <c r="C109" s="27"/>
      <c r="D109" s="3"/>
      <c r="E109" s="28"/>
      <c r="F109" s="27"/>
      <c r="G109" s="2" t="s">
        <v>139</v>
      </c>
      <c r="H109" t="s">
        <v>131</v>
      </c>
      <c r="I109" t="s">
        <v>263</v>
      </c>
      <c r="J109" s="6">
        <v>6.3</v>
      </c>
      <c r="K109" s="6">
        <f t="shared" si="35"/>
        <v>56</v>
      </c>
      <c r="L109" s="22">
        <f t="shared" si="26"/>
        <v>0.1125</v>
      </c>
      <c r="M109" s="6">
        <f t="shared" si="31"/>
        <v>48</v>
      </c>
      <c r="N109" s="6">
        <v>6.3</v>
      </c>
      <c r="O109" s="6">
        <v>7</v>
      </c>
      <c r="P109" s="6"/>
      <c r="Q109" s="6">
        <v>295</v>
      </c>
      <c r="R109" s="6">
        <f t="shared" si="36"/>
        <v>14160</v>
      </c>
      <c r="S109" s="6">
        <f t="shared" si="33"/>
        <v>1858.5</v>
      </c>
      <c r="T109" s="6">
        <f t="shared" si="34"/>
        <v>2065</v>
      </c>
      <c r="U109" s="6">
        <v>16.399999999999999</v>
      </c>
      <c r="V109" s="6"/>
      <c r="W109" s="6"/>
      <c r="X109" s="6"/>
      <c r="Y109" s="8">
        <f t="shared" si="27"/>
        <v>8761.5</v>
      </c>
      <c r="Z109" s="17">
        <f t="shared" si="28"/>
        <v>0.61875000000000002</v>
      </c>
      <c r="AA109" s="6"/>
      <c r="AB109" s="6"/>
      <c r="AC109" s="6">
        <v>2.4</v>
      </c>
      <c r="AD109" s="6">
        <v>2.5</v>
      </c>
      <c r="AE109" s="8"/>
      <c r="AF109" s="8"/>
      <c r="AG109" s="6">
        <v>11.4</v>
      </c>
      <c r="AH109" s="8">
        <f t="shared" si="21"/>
        <v>4808.5</v>
      </c>
      <c r="AI109" s="19">
        <f t="shared" si="32"/>
        <v>0.33958333333333335</v>
      </c>
      <c r="AJ109" s="46">
        <v>2</v>
      </c>
      <c r="AK109" s="46"/>
      <c r="AL109" s="5">
        <f t="shared" si="37"/>
        <v>590</v>
      </c>
      <c r="AM109" s="11">
        <f t="shared" si="29"/>
        <v>4.1666666666666664E-2</v>
      </c>
      <c r="AN109" s="6"/>
      <c r="AO109" s="6"/>
      <c r="AP109" s="6">
        <f t="shared" si="38"/>
        <v>0</v>
      </c>
      <c r="AQ109" s="11">
        <f t="shared" si="30"/>
        <v>0</v>
      </c>
      <c r="AR109" s="6">
        <v>4</v>
      </c>
      <c r="AS109" s="6">
        <v>4</v>
      </c>
      <c r="AT109" s="6"/>
      <c r="AU109" s="6"/>
      <c r="AV109" s="5"/>
      <c r="AW109" s="6"/>
    </row>
    <row r="110" spans="1:49" x14ac:dyDescent="0.3">
      <c r="A110" s="27"/>
      <c r="B110" s="3"/>
      <c r="C110" s="27"/>
      <c r="D110" s="3"/>
      <c r="E110" s="27"/>
      <c r="F110" s="27"/>
      <c r="G110" s="2" t="s">
        <v>137</v>
      </c>
      <c r="H110" t="s">
        <v>132</v>
      </c>
      <c r="I110" t="s">
        <v>263</v>
      </c>
      <c r="J110" s="6">
        <v>7.5</v>
      </c>
      <c r="K110" s="6">
        <f t="shared" si="35"/>
        <v>56.8</v>
      </c>
      <c r="L110" s="22">
        <f t="shared" si="26"/>
        <v>0.13204225352112678</v>
      </c>
      <c r="M110" s="6">
        <f t="shared" si="31"/>
        <v>48.5</v>
      </c>
      <c r="N110" s="6">
        <v>7.3</v>
      </c>
      <c r="O110" s="6">
        <v>7</v>
      </c>
      <c r="P110" s="6"/>
      <c r="Q110" s="6">
        <v>189.5</v>
      </c>
      <c r="R110" s="6">
        <f t="shared" si="36"/>
        <v>9190.75</v>
      </c>
      <c r="S110" s="6">
        <f t="shared" si="33"/>
        <v>1383.35</v>
      </c>
      <c r="T110" s="6">
        <f t="shared" si="34"/>
        <v>1326.5</v>
      </c>
      <c r="U110" s="6">
        <v>15.8</v>
      </c>
      <c r="V110" s="6"/>
      <c r="W110" s="6"/>
      <c r="X110" s="6"/>
      <c r="Y110" s="8">
        <f t="shared" si="27"/>
        <v>5703.95</v>
      </c>
      <c r="Z110" s="17">
        <f t="shared" si="28"/>
        <v>0.62061855670103094</v>
      </c>
      <c r="AA110" s="6"/>
      <c r="AB110" s="6"/>
      <c r="AC110" s="6">
        <v>2.6</v>
      </c>
      <c r="AD110" s="6">
        <v>2.4</v>
      </c>
      <c r="AE110" s="8"/>
      <c r="AF110" s="8"/>
      <c r="AG110" s="6">
        <v>11.4</v>
      </c>
      <c r="AH110" s="8">
        <f t="shared" si="21"/>
        <v>3107.7999999999997</v>
      </c>
      <c r="AI110" s="19">
        <f t="shared" si="32"/>
        <v>0.33814432989690718</v>
      </c>
      <c r="AJ110" s="46">
        <v>2</v>
      </c>
      <c r="AK110" s="46"/>
      <c r="AL110" s="5">
        <f t="shared" si="37"/>
        <v>379</v>
      </c>
      <c r="AM110" s="11">
        <f t="shared" si="29"/>
        <v>4.1237113402061855E-2</v>
      </c>
      <c r="AN110" s="6"/>
      <c r="AO110" s="6"/>
      <c r="AP110" s="6">
        <f t="shared" si="38"/>
        <v>0</v>
      </c>
      <c r="AQ110" s="11">
        <f t="shared" si="30"/>
        <v>0</v>
      </c>
      <c r="AR110" s="6">
        <v>4.3</v>
      </c>
      <c r="AS110" s="6">
        <v>4</v>
      </c>
      <c r="AT110" s="6"/>
      <c r="AU110" s="6"/>
      <c r="AV110" s="5"/>
      <c r="AW110" s="6"/>
    </row>
    <row r="111" spans="1:49" x14ac:dyDescent="0.3">
      <c r="A111" s="27"/>
      <c r="B111" s="3"/>
      <c r="C111" s="29"/>
      <c r="D111" s="3"/>
      <c r="E111" s="27"/>
      <c r="F111" s="28"/>
      <c r="G111" s="2" t="s">
        <v>269</v>
      </c>
      <c r="H111" t="s">
        <v>135</v>
      </c>
      <c r="I111" t="s">
        <v>263</v>
      </c>
      <c r="J111" s="6">
        <v>19</v>
      </c>
      <c r="K111" s="6">
        <f t="shared" si="35"/>
        <v>54.2</v>
      </c>
      <c r="L111" s="22">
        <f t="shared" si="26"/>
        <v>0.35055350553505532</v>
      </c>
      <c r="M111" s="6">
        <f t="shared" si="31"/>
        <v>47.7</v>
      </c>
      <c r="N111" s="6">
        <v>7.3</v>
      </c>
      <c r="O111" s="6">
        <v>6.9</v>
      </c>
      <c r="P111" s="6"/>
      <c r="Q111" s="6">
        <v>210.8</v>
      </c>
      <c r="R111" s="6">
        <f t="shared" si="36"/>
        <v>10055.160000000002</v>
      </c>
      <c r="S111" s="6">
        <f t="shared" si="33"/>
        <v>1538.8400000000001</v>
      </c>
      <c r="T111" s="6">
        <f t="shared" si="34"/>
        <v>1454.5200000000002</v>
      </c>
      <c r="U111" s="6">
        <v>17.8</v>
      </c>
      <c r="V111" s="6"/>
      <c r="W111" s="6"/>
      <c r="X111" s="6"/>
      <c r="Y111" s="8">
        <f t="shared" si="27"/>
        <v>6745.6</v>
      </c>
      <c r="Z111" s="17">
        <f t="shared" si="28"/>
        <v>0.67085953878406701</v>
      </c>
      <c r="AA111" s="6"/>
      <c r="AB111" s="6"/>
      <c r="AC111" s="6">
        <v>2.6</v>
      </c>
      <c r="AD111" s="6">
        <v>2.4</v>
      </c>
      <c r="AE111" s="49">
        <v>8.6999999999999993</v>
      </c>
      <c r="AF111" s="49"/>
      <c r="AG111" s="8">
        <v>2</v>
      </c>
      <c r="AH111" s="8">
        <f t="shared" si="21"/>
        <v>3309.56</v>
      </c>
      <c r="AI111" s="19">
        <f t="shared" si="32"/>
        <v>0.32914046121593288</v>
      </c>
      <c r="AJ111" s="6"/>
      <c r="AK111" s="6"/>
      <c r="AL111" s="5">
        <f t="shared" si="37"/>
        <v>0</v>
      </c>
      <c r="AM111" s="11">
        <f t="shared" si="29"/>
        <v>0</v>
      </c>
      <c r="AN111" s="6"/>
      <c r="AO111" s="6"/>
      <c r="AP111" s="6">
        <f t="shared" si="38"/>
        <v>0</v>
      </c>
      <c r="AQ111" s="11">
        <f t="shared" si="30"/>
        <v>0</v>
      </c>
      <c r="AR111" s="6">
        <v>4</v>
      </c>
      <c r="AS111" s="6">
        <v>2.5</v>
      </c>
      <c r="AT111" s="6"/>
      <c r="AU111" s="6"/>
      <c r="AV111" s="5"/>
      <c r="AW111" s="6"/>
    </row>
    <row r="112" spans="1:49" x14ac:dyDescent="0.3">
      <c r="A112" s="27"/>
      <c r="B112" s="3"/>
      <c r="C112" s="28"/>
      <c r="D112" s="3"/>
      <c r="F112" s="28"/>
      <c r="G112" s="2" t="s">
        <v>141</v>
      </c>
      <c r="H112" t="s">
        <v>140</v>
      </c>
      <c r="I112" t="s">
        <v>259</v>
      </c>
      <c r="J112" s="6">
        <v>10</v>
      </c>
      <c r="K112" s="6">
        <f t="shared" si="35"/>
        <v>40.4</v>
      </c>
      <c r="L112" s="22">
        <f t="shared" si="26"/>
        <v>0.24752475247524752</v>
      </c>
      <c r="M112" s="6">
        <f t="shared" si="31"/>
        <v>34.6</v>
      </c>
      <c r="N112" s="6"/>
      <c r="O112" s="6">
        <v>9.1999999999999993</v>
      </c>
      <c r="P112" s="6"/>
      <c r="Q112" s="6">
        <v>707.1</v>
      </c>
      <c r="R112" s="6">
        <f t="shared" si="36"/>
        <v>24465.660000000003</v>
      </c>
      <c r="S112" s="6">
        <f t="shared" si="33"/>
        <v>0</v>
      </c>
      <c r="T112" s="6">
        <f t="shared" si="34"/>
        <v>6505.32</v>
      </c>
      <c r="U112" s="6">
        <v>19.100000000000001</v>
      </c>
      <c r="V112" s="6"/>
      <c r="W112" s="6"/>
      <c r="X112" s="6"/>
      <c r="Y112" s="8">
        <f t="shared" si="27"/>
        <v>20010.93</v>
      </c>
      <c r="Z112" s="17">
        <f t="shared" si="28"/>
        <v>0.81791907514450868</v>
      </c>
      <c r="AA112" s="6"/>
      <c r="AB112" s="6"/>
      <c r="AC112" s="6"/>
      <c r="AD112" s="6">
        <v>2</v>
      </c>
      <c r="AE112" s="8"/>
      <c r="AF112" s="8"/>
      <c r="AG112" s="6">
        <v>4.3</v>
      </c>
      <c r="AH112" s="8">
        <f t="shared" si="21"/>
        <v>4454.7299999999996</v>
      </c>
      <c r="AI112" s="19">
        <f t="shared" si="32"/>
        <v>0.18208092485549132</v>
      </c>
      <c r="AJ112" s="6"/>
      <c r="AK112" s="6"/>
      <c r="AL112" s="5">
        <f t="shared" si="37"/>
        <v>0</v>
      </c>
      <c r="AM112" s="11">
        <f t="shared" si="29"/>
        <v>0</v>
      </c>
      <c r="AN112" s="6"/>
      <c r="AO112" s="6"/>
      <c r="AP112" s="6">
        <f t="shared" si="38"/>
        <v>0</v>
      </c>
      <c r="AQ112" s="11">
        <f t="shared" si="30"/>
        <v>0</v>
      </c>
      <c r="AR112" s="6">
        <v>2.9</v>
      </c>
      <c r="AS112" s="6">
        <v>2.9</v>
      </c>
      <c r="AT112" s="6"/>
      <c r="AU112" s="6"/>
      <c r="AV112" s="5"/>
      <c r="AW112" s="6"/>
    </row>
    <row r="113" spans="1:49" x14ac:dyDescent="0.3">
      <c r="A113" s="27"/>
      <c r="B113" s="3"/>
      <c r="C113" s="31"/>
      <c r="D113" s="3"/>
      <c r="E113" s="28"/>
      <c r="F113" s="28"/>
      <c r="G113" s="2" t="s">
        <v>145</v>
      </c>
      <c r="H113" t="s">
        <v>142</v>
      </c>
      <c r="I113" t="s">
        <v>259</v>
      </c>
      <c r="J113" s="6">
        <v>25</v>
      </c>
      <c r="K113" s="6">
        <f t="shared" si="35"/>
        <v>56.6</v>
      </c>
      <c r="L113" s="22">
        <f t="shared" si="26"/>
        <v>0.44169611307420492</v>
      </c>
      <c r="M113" s="6">
        <f t="shared" si="31"/>
        <v>51.2</v>
      </c>
      <c r="N113" s="6">
        <v>15.8</v>
      </c>
      <c r="O113" s="6">
        <v>13</v>
      </c>
      <c r="P113" s="6"/>
      <c r="Q113" s="6">
        <v>516.1</v>
      </c>
      <c r="R113" s="6">
        <f t="shared" si="36"/>
        <v>26424.320000000003</v>
      </c>
      <c r="S113" s="6">
        <f t="shared" si="33"/>
        <v>8154.380000000001</v>
      </c>
      <c r="T113" s="6">
        <f t="shared" si="34"/>
        <v>6709.3</v>
      </c>
      <c r="U113" s="6"/>
      <c r="V113" s="6"/>
      <c r="W113" s="46">
        <v>19.399999999999999</v>
      </c>
      <c r="X113" s="46"/>
      <c r="Y113" s="8">
        <f t="shared" si="27"/>
        <v>24876.020000000004</v>
      </c>
      <c r="Z113" s="17">
        <f t="shared" si="28"/>
        <v>0.94140625</v>
      </c>
      <c r="AA113" s="6"/>
      <c r="AB113" s="6"/>
      <c r="AC113" s="6">
        <v>1.5</v>
      </c>
      <c r="AD113" s="6">
        <v>1.5</v>
      </c>
      <c r="AE113" s="8"/>
      <c r="AF113" s="8"/>
      <c r="AG113" s="6"/>
      <c r="AH113" s="8">
        <f t="shared" ref="AH113:AH131" si="39">(AA113+AB113+AC113+AD113+AG113+AE113+AF113)*Q113</f>
        <v>1548.3000000000002</v>
      </c>
      <c r="AI113" s="19">
        <f t="shared" si="32"/>
        <v>5.859375E-2</v>
      </c>
      <c r="AJ113" s="6"/>
      <c r="AK113" s="6"/>
      <c r="AL113" s="5">
        <f t="shared" si="37"/>
        <v>0</v>
      </c>
      <c r="AM113" s="11">
        <f t="shared" si="29"/>
        <v>0</v>
      </c>
      <c r="AN113" s="6"/>
      <c r="AO113" s="6"/>
      <c r="AP113" s="6">
        <f t="shared" si="38"/>
        <v>0</v>
      </c>
      <c r="AQ113" s="11">
        <f t="shared" si="30"/>
        <v>0</v>
      </c>
      <c r="AR113" s="6">
        <v>3</v>
      </c>
      <c r="AS113" s="6">
        <v>2.4</v>
      </c>
      <c r="AT113" s="6"/>
      <c r="AU113" s="6"/>
      <c r="AV113" s="6"/>
      <c r="AW113" s="6"/>
    </row>
    <row r="114" spans="1:49" x14ac:dyDescent="0.3">
      <c r="A114" s="27"/>
      <c r="B114" s="3"/>
      <c r="C114" s="27"/>
      <c r="D114" s="3"/>
      <c r="E114" s="27"/>
      <c r="F114" s="27"/>
      <c r="G114" s="2" t="s">
        <v>50</v>
      </c>
      <c r="H114" t="s">
        <v>143</v>
      </c>
      <c r="I114" t="s">
        <v>259</v>
      </c>
      <c r="J114" s="6">
        <v>23.8</v>
      </c>
      <c r="K114" s="6">
        <f t="shared" si="35"/>
        <v>56.500000000000007</v>
      </c>
      <c r="L114" s="22">
        <f t="shared" si="26"/>
        <v>0.42123893805309731</v>
      </c>
      <c r="M114" s="6">
        <f t="shared" si="31"/>
        <v>51.7</v>
      </c>
      <c r="N114" s="6">
        <v>13.3</v>
      </c>
      <c r="O114" s="6">
        <v>13.4</v>
      </c>
      <c r="P114" s="6"/>
      <c r="Q114" s="6">
        <v>315.2</v>
      </c>
      <c r="R114" s="6">
        <f t="shared" si="36"/>
        <v>16295.84</v>
      </c>
      <c r="S114" s="6">
        <f t="shared" si="33"/>
        <v>4192.16</v>
      </c>
      <c r="T114" s="6">
        <f t="shared" si="34"/>
        <v>4223.68</v>
      </c>
      <c r="U114" s="6">
        <v>19</v>
      </c>
      <c r="V114" s="6"/>
      <c r="W114" s="6">
        <v>3</v>
      </c>
      <c r="X114" s="6">
        <v>3</v>
      </c>
      <c r="Y114" s="8">
        <f t="shared" si="27"/>
        <v>16295.84</v>
      </c>
      <c r="Z114" s="17">
        <f t="shared" si="28"/>
        <v>1</v>
      </c>
      <c r="AA114" s="6"/>
      <c r="AB114" s="6"/>
      <c r="AC114" s="6"/>
      <c r="AD114" s="6"/>
      <c r="AE114" s="8"/>
      <c r="AF114" s="8"/>
      <c r="AG114" s="6"/>
      <c r="AH114" s="8">
        <f t="shared" si="39"/>
        <v>0</v>
      </c>
      <c r="AI114" s="19">
        <f t="shared" si="32"/>
        <v>0</v>
      </c>
      <c r="AJ114" s="6"/>
      <c r="AK114" s="6"/>
      <c r="AL114" s="5">
        <f t="shared" si="37"/>
        <v>0</v>
      </c>
      <c r="AM114" s="11">
        <f t="shared" si="29"/>
        <v>0</v>
      </c>
      <c r="AN114" s="6"/>
      <c r="AO114" s="6"/>
      <c r="AP114" s="6">
        <f t="shared" si="38"/>
        <v>0</v>
      </c>
      <c r="AQ114" s="11">
        <f t="shared" si="30"/>
        <v>0</v>
      </c>
      <c r="AR114" s="6">
        <v>2.1</v>
      </c>
      <c r="AS114" s="6">
        <v>2.7</v>
      </c>
      <c r="AT114" s="6"/>
      <c r="AU114" s="6"/>
      <c r="AV114" s="6"/>
      <c r="AW114" s="6"/>
    </row>
    <row r="115" spans="1:49" x14ac:dyDescent="0.3">
      <c r="A115" s="27"/>
      <c r="B115" s="3"/>
      <c r="C115" s="28"/>
      <c r="D115" s="3"/>
      <c r="F115" s="27"/>
      <c r="G115" s="2" t="s">
        <v>146</v>
      </c>
      <c r="H115" t="s">
        <v>144</v>
      </c>
      <c r="I115" t="s">
        <v>259</v>
      </c>
      <c r="J115" s="6">
        <v>12.5</v>
      </c>
      <c r="K115" s="6">
        <f t="shared" si="35"/>
        <v>41.2</v>
      </c>
      <c r="L115" s="22">
        <f t="shared" si="26"/>
        <v>0.30339805825242716</v>
      </c>
      <c r="M115" s="6">
        <f t="shared" si="31"/>
        <v>38.6</v>
      </c>
      <c r="N115" s="6"/>
      <c r="O115" s="6">
        <v>16.3</v>
      </c>
      <c r="P115" s="6"/>
      <c r="Q115" s="6">
        <v>173.5</v>
      </c>
      <c r="R115" s="6">
        <f t="shared" si="36"/>
        <v>6697.1</v>
      </c>
      <c r="S115" s="6">
        <f t="shared" si="33"/>
        <v>0</v>
      </c>
      <c r="T115" s="6">
        <f t="shared" si="34"/>
        <v>2828.05</v>
      </c>
      <c r="U115" s="6">
        <v>19.3</v>
      </c>
      <c r="V115" s="6"/>
      <c r="W115" s="6"/>
      <c r="X115" s="6">
        <v>3</v>
      </c>
      <c r="Y115" s="8">
        <f t="shared" si="27"/>
        <v>6697.1</v>
      </c>
      <c r="Z115" s="17">
        <f t="shared" si="28"/>
        <v>1</v>
      </c>
      <c r="AA115" s="6"/>
      <c r="AB115" s="6"/>
      <c r="AC115" s="6"/>
      <c r="AD115" s="6"/>
      <c r="AE115" s="8"/>
      <c r="AF115" s="8"/>
      <c r="AG115" s="6"/>
      <c r="AH115" s="8">
        <f t="shared" si="39"/>
        <v>0</v>
      </c>
      <c r="AI115" s="19">
        <f t="shared" si="32"/>
        <v>0</v>
      </c>
      <c r="AJ115" s="6"/>
      <c r="AK115" s="6"/>
      <c r="AL115" s="5">
        <f t="shared" si="37"/>
        <v>0</v>
      </c>
      <c r="AM115" s="11">
        <f t="shared" si="29"/>
        <v>0</v>
      </c>
      <c r="AN115" s="6"/>
      <c r="AO115" s="6"/>
      <c r="AP115" s="6">
        <f t="shared" si="38"/>
        <v>0</v>
      </c>
      <c r="AQ115" s="11">
        <f t="shared" si="30"/>
        <v>0</v>
      </c>
      <c r="AR115" s="6">
        <v>2.6</v>
      </c>
      <c r="AS115" s="6"/>
      <c r="AT115" s="6"/>
      <c r="AU115" s="6"/>
      <c r="AV115" s="6"/>
      <c r="AW115" s="6"/>
    </row>
    <row r="116" spans="1:49" x14ac:dyDescent="0.3">
      <c r="A116" s="27"/>
      <c r="B116" s="3"/>
      <c r="C116" s="30"/>
      <c r="D116" s="3"/>
      <c r="E116" s="27"/>
      <c r="F116" s="27"/>
      <c r="G116" s="2" t="s">
        <v>148</v>
      </c>
      <c r="H116" t="s">
        <v>147</v>
      </c>
      <c r="I116" t="s">
        <v>263</v>
      </c>
      <c r="J116" s="6">
        <v>15.8</v>
      </c>
      <c r="K116" s="6">
        <f t="shared" si="35"/>
        <v>50.8</v>
      </c>
      <c r="L116" s="22">
        <f t="shared" si="26"/>
        <v>0.31102362204724415</v>
      </c>
      <c r="M116" s="6">
        <f t="shared" si="31"/>
        <v>43.9</v>
      </c>
      <c r="N116" s="6">
        <v>7.1</v>
      </c>
      <c r="O116" s="6">
        <v>6.8</v>
      </c>
      <c r="P116" s="6"/>
      <c r="Q116" s="6">
        <v>214.5</v>
      </c>
      <c r="R116" s="6">
        <f t="shared" si="36"/>
        <v>9416.5499999999993</v>
      </c>
      <c r="S116" s="6">
        <f t="shared" si="33"/>
        <v>1522.9499999999998</v>
      </c>
      <c r="T116" s="6">
        <f t="shared" si="34"/>
        <v>1458.6</v>
      </c>
      <c r="U116" s="6">
        <v>16.3</v>
      </c>
      <c r="V116" s="6"/>
      <c r="W116" s="6"/>
      <c r="X116" s="6"/>
      <c r="Y116" s="8">
        <f t="shared" si="27"/>
        <v>6477.9</v>
      </c>
      <c r="Z116" s="17">
        <f t="shared" si="28"/>
        <v>0.6879271070615034</v>
      </c>
      <c r="AA116" s="6"/>
      <c r="AB116" s="6">
        <v>4.9000000000000004</v>
      </c>
      <c r="AC116" s="8">
        <v>4.3</v>
      </c>
      <c r="AD116" s="8">
        <v>2</v>
      </c>
      <c r="AE116" s="8">
        <v>2.5</v>
      </c>
      <c r="AF116" s="8"/>
      <c r="AG116" s="6"/>
      <c r="AH116" s="8">
        <f t="shared" si="39"/>
        <v>2938.6499999999996</v>
      </c>
      <c r="AI116" s="19">
        <f t="shared" si="32"/>
        <v>0.3120728929384966</v>
      </c>
      <c r="AJ116" s="6"/>
      <c r="AK116" s="6"/>
      <c r="AL116" s="5">
        <f t="shared" si="37"/>
        <v>0</v>
      </c>
      <c r="AM116" s="11">
        <f t="shared" si="29"/>
        <v>0</v>
      </c>
      <c r="AN116" s="6"/>
      <c r="AO116" s="6"/>
      <c r="AP116" s="6">
        <f t="shared" si="38"/>
        <v>0</v>
      </c>
      <c r="AQ116" s="11">
        <f t="shared" si="30"/>
        <v>0</v>
      </c>
      <c r="AR116" s="6">
        <v>3.4</v>
      </c>
      <c r="AS116" s="6">
        <v>3.5</v>
      </c>
      <c r="AT116" s="6"/>
      <c r="AU116" s="6"/>
      <c r="AV116" s="6"/>
      <c r="AW116" s="6"/>
    </row>
    <row r="117" spans="1:49" x14ac:dyDescent="0.3">
      <c r="A117" s="27"/>
      <c r="B117" s="3"/>
      <c r="C117" s="27"/>
      <c r="D117" s="3"/>
      <c r="E117" s="27"/>
      <c r="F117" s="27"/>
      <c r="G117" s="2" t="s">
        <v>50</v>
      </c>
      <c r="H117" t="s">
        <v>149</v>
      </c>
      <c r="I117" t="s">
        <v>263</v>
      </c>
      <c r="J117" s="6">
        <v>18.2</v>
      </c>
      <c r="K117" s="6">
        <f t="shared" si="35"/>
        <v>51.699999999999996</v>
      </c>
      <c r="L117" s="22">
        <f t="shared" si="26"/>
        <v>0.35203094777562866</v>
      </c>
      <c r="M117" s="6">
        <f t="shared" si="31"/>
        <v>44.3</v>
      </c>
      <c r="N117" s="6">
        <v>13.6</v>
      </c>
      <c r="O117" s="6">
        <v>12.1</v>
      </c>
      <c r="P117" s="6"/>
      <c r="Q117" s="6">
        <v>1078.8</v>
      </c>
      <c r="R117" s="6">
        <f t="shared" si="36"/>
        <v>47790.84</v>
      </c>
      <c r="S117" s="6">
        <f t="shared" si="33"/>
        <v>14671.679999999998</v>
      </c>
      <c r="T117" s="6">
        <f t="shared" si="34"/>
        <v>13053.48</v>
      </c>
      <c r="U117" s="6">
        <v>16.600000000000001</v>
      </c>
      <c r="V117" s="6"/>
      <c r="W117" s="6"/>
      <c r="X117" s="6">
        <v>2</v>
      </c>
      <c r="Y117" s="8">
        <f t="shared" si="27"/>
        <v>47790.84</v>
      </c>
      <c r="Z117" s="17">
        <f t="shared" si="28"/>
        <v>1</v>
      </c>
      <c r="AA117" s="6"/>
      <c r="AB117" s="6"/>
      <c r="AC117" s="6"/>
      <c r="AD117" s="6"/>
      <c r="AE117" s="8"/>
      <c r="AF117" s="8"/>
      <c r="AG117" s="6"/>
      <c r="AH117" s="8">
        <f t="shared" si="39"/>
        <v>0</v>
      </c>
      <c r="AI117" s="19">
        <f t="shared" si="32"/>
        <v>0</v>
      </c>
      <c r="AJ117" s="6"/>
      <c r="AK117" s="6"/>
      <c r="AL117" s="5">
        <f t="shared" si="37"/>
        <v>0</v>
      </c>
      <c r="AM117" s="11">
        <f t="shared" si="29"/>
        <v>0</v>
      </c>
      <c r="AN117" s="6"/>
      <c r="AO117" s="6"/>
      <c r="AP117" s="6">
        <f t="shared" si="38"/>
        <v>0</v>
      </c>
      <c r="AQ117" s="11">
        <f t="shared" si="30"/>
        <v>0</v>
      </c>
      <c r="AR117" s="6">
        <v>4.3</v>
      </c>
      <c r="AS117" s="6">
        <v>3.1</v>
      </c>
      <c r="AT117" s="6"/>
      <c r="AU117" s="6"/>
      <c r="AV117" s="6"/>
      <c r="AW117" s="6"/>
    </row>
    <row r="118" spans="1:49" x14ac:dyDescent="0.3">
      <c r="A118" s="27"/>
      <c r="B118" s="3"/>
      <c r="C118" s="27"/>
      <c r="D118" s="3"/>
      <c r="E118" s="28"/>
      <c r="F118" s="28"/>
      <c r="G118" s="2" t="s">
        <v>7</v>
      </c>
      <c r="H118" t="s">
        <v>150</v>
      </c>
      <c r="I118" t="s">
        <v>263</v>
      </c>
      <c r="J118" s="6">
        <v>24.3</v>
      </c>
      <c r="K118" s="6">
        <f t="shared" si="35"/>
        <v>39.900000000000006</v>
      </c>
      <c r="L118" s="22">
        <f t="shared" si="26"/>
        <v>0.60902255639097735</v>
      </c>
      <c r="M118" s="6">
        <f t="shared" si="31"/>
        <v>34.6</v>
      </c>
      <c r="N118" s="6">
        <v>6.2</v>
      </c>
      <c r="O118" s="6">
        <v>6.2</v>
      </c>
      <c r="P118" s="6"/>
      <c r="Q118" s="6">
        <v>387.6</v>
      </c>
      <c r="R118" s="6">
        <f t="shared" si="36"/>
        <v>13410.960000000001</v>
      </c>
      <c r="S118" s="6">
        <f t="shared" si="33"/>
        <v>2403.1200000000003</v>
      </c>
      <c r="T118" s="6">
        <f t="shared" si="34"/>
        <v>2403.1200000000003</v>
      </c>
      <c r="U118" s="6">
        <v>10.9</v>
      </c>
      <c r="V118" s="6"/>
      <c r="W118" s="6"/>
      <c r="X118" s="6"/>
      <c r="Y118" s="8">
        <f t="shared" si="27"/>
        <v>9031.08</v>
      </c>
      <c r="Z118" s="17">
        <f t="shared" si="28"/>
        <v>0.67341040462427748</v>
      </c>
      <c r="AA118" s="6">
        <v>6.1</v>
      </c>
      <c r="AB118" s="6">
        <v>5.2</v>
      </c>
      <c r="AC118" s="6"/>
      <c r="AD118" s="6"/>
      <c r="AE118" s="8"/>
      <c r="AF118" s="8"/>
      <c r="AG118" s="6"/>
      <c r="AH118" s="8">
        <f t="shared" si="39"/>
        <v>4379.88</v>
      </c>
      <c r="AI118" s="19">
        <f t="shared" si="32"/>
        <v>0.32658959537572257</v>
      </c>
      <c r="AJ118" s="6"/>
      <c r="AK118" s="6"/>
      <c r="AL118" s="5">
        <f t="shared" si="37"/>
        <v>0</v>
      </c>
      <c r="AM118" s="11">
        <f t="shared" si="29"/>
        <v>0</v>
      </c>
      <c r="AN118" s="6"/>
      <c r="AO118" s="6"/>
      <c r="AP118" s="6">
        <f t="shared" si="38"/>
        <v>0</v>
      </c>
      <c r="AQ118" s="11">
        <f t="shared" si="30"/>
        <v>0</v>
      </c>
      <c r="AR118" s="6">
        <v>2.6</v>
      </c>
      <c r="AS118" s="6">
        <v>2.7</v>
      </c>
      <c r="AT118" s="6"/>
      <c r="AU118" s="6"/>
      <c r="AV118" s="6"/>
      <c r="AW118" s="6"/>
    </row>
    <row r="119" spans="1:49" x14ac:dyDescent="0.3">
      <c r="A119" s="27"/>
      <c r="B119" s="3"/>
      <c r="C119" s="28"/>
      <c r="D119" s="3"/>
      <c r="E119" s="3"/>
      <c r="F119" s="28"/>
      <c r="G119" s="2" t="s">
        <v>154</v>
      </c>
      <c r="H119" s="37" t="s">
        <v>220</v>
      </c>
      <c r="I119" t="s">
        <v>259</v>
      </c>
      <c r="J119" s="13">
        <v>14.4</v>
      </c>
      <c r="K119" s="6">
        <f t="shared" si="35"/>
        <v>31</v>
      </c>
      <c r="L119" s="22">
        <f t="shared" si="26"/>
        <v>0.46451612903225808</v>
      </c>
      <c r="M119" s="6">
        <f t="shared" si="31"/>
        <v>22.5</v>
      </c>
      <c r="N119" s="6"/>
      <c r="O119" s="6">
        <v>5.3</v>
      </c>
      <c r="P119" s="6"/>
      <c r="Q119" s="6">
        <v>922.8</v>
      </c>
      <c r="R119" s="6">
        <f t="shared" si="36"/>
        <v>20763</v>
      </c>
      <c r="S119" s="6">
        <f>N119*Q119</f>
        <v>0</v>
      </c>
      <c r="T119" s="6">
        <f>O119*Q119</f>
        <v>4890.8399999999992</v>
      </c>
      <c r="U119" s="6">
        <v>14.2</v>
      </c>
      <c r="V119" s="6"/>
      <c r="W119" s="6"/>
      <c r="X119" s="6"/>
      <c r="Y119" s="8">
        <f t="shared" si="27"/>
        <v>17994.599999999999</v>
      </c>
      <c r="Z119" s="17">
        <f t="shared" si="28"/>
        <v>0.8666666666666667</v>
      </c>
      <c r="AA119" s="6"/>
      <c r="AB119" s="6"/>
      <c r="AC119" s="6"/>
      <c r="AD119" s="6">
        <v>3</v>
      </c>
      <c r="AE119" s="8"/>
      <c r="AF119" s="8"/>
      <c r="AG119" s="6"/>
      <c r="AH119" s="8">
        <f t="shared" si="39"/>
        <v>2768.3999999999996</v>
      </c>
      <c r="AI119" s="19">
        <f t="shared" si="32"/>
        <v>0.13333333333333333</v>
      </c>
      <c r="AJ119" s="6"/>
      <c r="AK119" s="6"/>
      <c r="AL119" s="5">
        <f t="shared" si="37"/>
        <v>0</v>
      </c>
      <c r="AM119" s="11">
        <f t="shared" si="29"/>
        <v>0</v>
      </c>
      <c r="AN119" s="6"/>
      <c r="AO119" s="6"/>
      <c r="AP119" s="6">
        <f t="shared" si="38"/>
        <v>0</v>
      </c>
      <c r="AQ119" s="11">
        <f t="shared" si="30"/>
        <v>0</v>
      </c>
      <c r="AR119" s="6">
        <v>3.3</v>
      </c>
      <c r="AS119" s="6">
        <v>2.2000000000000002</v>
      </c>
      <c r="AT119" s="6"/>
      <c r="AU119" s="6"/>
      <c r="AV119" s="6">
        <v>3</v>
      </c>
      <c r="AW119" s="6"/>
    </row>
    <row r="120" spans="1:49" x14ac:dyDescent="0.3">
      <c r="A120" s="27"/>
      <c r="B120" s="3"/>
      <c r="C120" s="28"/>
      <c r="D120" s="3"/>
      <c r="E120" s="3"/>
      <c r="F120" s="27"/>
      <c r="G120" s="2" t="s">
        <v>155</v>
      </c>
      <c r="H120" t="s">
        <v>152</v>
      </c>
      <c r="I120" t="s">
        <v>261</v>
      </c>
      <c r="J120" s="6">
        <v>15</v>
      </c>
      <c r="K120" s="6">
        <f t="shared" si="35"/>
        <v>39.900000000000006</v>
      </c>
      <c r="L120" s="22">
        <f t="shared" si="26"/>
        <v>0.37593984962406007</v>
      </c>
      <c r="M120" s="6">
        <f t="shared" si="31"/>
        <v>33.700000000000003</v>
      </c>
      <c r="N120" s="6"/>
      <c r="O120" s="6">
        <v>12.5</v>
      </c>
      <c r="P120" s="6"/>
      <c r="Q120" s="6">
        <v>156.69999999999999</v>
      </c>
      <c r="R120" s="6">
        <f t="shared" si="36"/>
        <v>5280.79</v>
      </c>
      <c r="S120" s="6">
        <f t="shared" si="33"/>
        <v>0</v>
      </c>
      <c r="T120" s="6">
        <f t="shared" si="34"/>
        <v>1958.7499999999998</v>
      </c>
      <c r="U120" s="6">
        <v>18.7</v>
      </c>
      <c r="V120" s="6"/>
      <c r="W120" s="6"/>
      <c r="X120" s="6">
        <v>2.5</v>
      </c>
      <c r="Y120" s="8">
        <f t="shared" si="27"/>
        <v>5280.79</v>
      </c>
      <c r="Z120" s="17">
        <f t="shared" si="28"/>
        <v>1</v>
      </c>
      <c r="AA120" s="6"/>
      <c r="AB120" s="6"/>
      <c r="AC120" s="6"/>
      <c r="AD120" s="6"/>
      <c r="AE120" s="8"/>
      <c r="AF120" s="8"/>
      <c r="AG120" s="6"/>
      <c r="AH120" s="8">
        <f t="shared" si="39"/>
        <v>0</v>
      </c>
      <c r="AI120" s="19">
        <f t="shared" si="32"/>
        <v>0</v>
      </c>
      <c r="AJ120" s="6"/>
      <c r="AK120" s="6"/>
      <c r="AL120" s="5">
        <f t="shared" si="37"/>
        <v>0</v>
      </c>
      <c r="AM120" s="11">
        <f t="shared" si="29"/>
        <v>0</v>
      </c>
      <c r="AN120" s="6"/>
      <c r="AO120" s="6"/>
      <c r="AP120" s="6">
        <f t="shared" si="38"/>
        <v>0</v>
      </c>
      <c r="AQ120" s="11">
        <f t="shared" si="30"/>
        <v>0</v>
      </c>
      <c r="AR120" s="6">
        <v>3.2</v>
      </c>
      <c r="AS120" s="6">
        <v>3</v>
      </c>
      <c r="AT120" s="6"/>
      <c r="AU120" s="6"/>
      <c r="AV120" s="6"/>
      <c r="AW120" s="6"/>
    </row>
    <row r="121" spans="1:49" x14ac:dyDescent="0.3">
      <c r="A121" s="27"/>
      <c r="B121" s="3"/>
      <c r="C121" s="27"/>
      <c r="D121" s="3"/>
      <c r="E121" s="28"/>
      <c r="F121" s="28"/>
      <c r="G121" s="2" t="s">
        <v>27</v>
      </c>
      <c r="H121" t="s">
        <v>156</v>
      </c>
      <c r="I121" t="s">
        <v>262</v>
      </c>
      <c r="J121" s="6">
        <v>15.5</v>
      </c>
      <c r="K121" s="6">
        <f t="shared" si="35"/>
        <v>44.9</v>
      </c>
      <c r="L121" s="22">
        <f t="shared" si="26"/>
        <v>0.3452115812917595</v>
      </c>
      <c r="M121" s="6">
        <f t="shared" si="31"/>
        <v>39.6</v>
      </c>
      <c r="N121" s="6">
        <v>5.9</v>
      </c>
      <c r="O121" s="6">
        <v>5.8</v>
      </c>
      <c r="P121" s="6"/>
      <c r="Q121" s="6">
        <v>98.1</v>
      </c>
      <c r="R121" s="6">
        <f t="shared" si="36"/>
        <v>3884.7599999999998</v>
      </c>
      <c r="S121" s="6">
        <f t="shared" si="33"/>
        <v>578.79</v>
      </c>
      <c r="T121" s="6">
        <f t="shared" si="34"/>
        <v>568.9799999999999</v>
      </c>
      <c r="U121" s="6">
        <v>20.3</v>
      </c>
      <c r="V121" s="6"/>
      <c r="W121" s="6"/>
      <c r="X121" s="6"/>
      <c r="Y121" s="8">
        <f t="shared" si="27"/>
        <v>3139.2</v>
      </c>
      <c r="Z121" s="17">
        <f t="shared" si="28"/>
        <v>0.80808080808080807</v>
      </c>
      <c r="AA121" s="6"/>
      <c r="AB121" s="6"/>
      <c r="AC121" s="6">
        <v>3.4</v>
      </c>
      <c r="AD121" s="6">
        <v>2.2000000000000002</v>
      </c>
      <c r="AE121" s="8"/>
      <c r="AF121" s="8"/>
      <c r="AG121" s="6">
        <v>2</v>
      </c>
      <c r="AH121" s="8">
        <f t="shared" si="39"/>
        <v>745.56</v>
      </c>
      <c r="AI121" s="19">
        <f t="shared" si="32"/>
        <v>0.19191919191919191</v>
      </c>
      <c r="AJ121" s="6"/>
      <c r="AK121" s="6"/>
      <c r="AL121" s="5">
        <f t="shared" si="37"/>
        <v>0</v>
      </c>
      <c r="AM121" s="11">
        <f t="shared" si="29"/>
        <v>0</v>
      </c>
      <c r="AN121" s="6"/>
      <c r="AO121" s="6"/>
      <c r="AP121" s="6">
        <f t="shared" si="38"/>
        <v>0</v>
      </c>
      <c r="AQ121" s="11">
        <f t="shared" si="30"/>
        <v>0</v>
      </c>
      <c r="AR121" s="6">
        <v>3</v>
      </c>
      <c r="AS121" s="6">
        <v>2.2999999999999998</v>
      </c>
      <c r="AT121" s="6"/>
      <c r="AU121" s="6"/>
      <c r="AV121" s="6"/>
      <c r="AW121" s="6"/>
    </row>
    <row r="122" spans="1:49" x14ac:dyDescent="0.3">
      <c r="A122" s="27"/>
      <c r="B122" s="3"/>
      <c r="C122" s="27"/>
      <c r="D122" s="3"/>
      <c r="E122" s="28"/>
      <c r="F122" s="28"/>
      <c r="G122" s="2" t="s">
        <v>161</v>
      </c>
      <c r="H122" t="s">
        <v>157</v>
      </c>
      <c r="I122" t="s">
        <v>262</v>
      </c>
      <c r="J122" s="6">
        <v>14.9</v>
      </c>
      <c r="K122" s="6">
        <f t="shared" si="35"/>
        <v>47.100000000000009</v>
      </c>
      <c r="L122" s="22">
        <f t="shared" si="26"/>
        <v>0.31634819532908698</v>
      </c>
      <c r="M122" s="6">
        <f t="shared" si="31"/>
        <v>41.7</v>
      </c>
      <c r="N122" s="6">
        <v>6.5</v>
      </c>
      <c r="O122" s="6">
        <v>6.1</v>
      </c>
      <c r="P122" s="6"/>
      <c r="Q122" s="6">
        <v>178.3</v>
      </c>
      <c r="R122" s="6">
        <f t="shared" si="36"/>
        <v>7435.1100000000006</v>
      </c>
      <c r="S122" s="6">
        <f>N122*Q122</f>
        <v>1158.95</v>
      </c>
      <c r="T122" s="6">
        <f>O122*Q122</f>
        <v>1087.6300000000001</v>
      </c>
      <c r="U122" s="6">
        <v>21.3</v>
      </c>
      <c r="V122" s="6"/>
      <c r="W122" s="6"/>
      <c r="X122" s="6"/>
      <c r="Y122" s="8">
        <f t="shared" si="27"/>
        <v>6044.37</v>
      </c>
      <c r="Z122" s="17">
        <f t="shared" si="28"/>
        <v>0.81294964028776973</v>
      </c>
      <c r="AA122" s="6"/>
      <c r="AB122" s="6"/>
      <c r="AC122" s="6">
        <v>3.5</v>
      </c>
      <c r="AD122" s="6">
        <v>2.1</v>
      </c>
      <c r="AE122" s="8"/>
      <c r="AF122" s="8"/>
      <c r="AG122" s="6">
        <v>2.2000000000000002</v>
      </c>
      <c r="AH122" s="8">
        <f t="shared" si="39"/>
        <v>1390.74</v>
      </c>
      <c r="AI122" s="19">
        <f t="shared" si="32"/>
        <v>0.18705035971223019</v>
      </c>
      <c r="AJ122" s="6"/>
      <c r="AK122" s="6"/>
      <c r="AL122" s="5">
        <f t="shared" si="37"/>
        <v>0</v>
      </c>
      <c r="AM122" s="11">
        <f t="shared" si="29"/>
        <v>0</v>
      </c>
      <c r="AN122" s="6"/>
      <c r="AO122" s="6"/>
      <c r="AP122" s="6">
        <f t="shared" si="38"/>
        <v>0</v>
      </c>
      <c r="AQ122" s="11">
        <f t="shared" si="30"/>
        <v>0</v>
      </c>
      <c r="AR122" s="6">
        <v>2.7</v>
      </c>
      <c r="AS122" s="6">
        <v>2.7</v>
      </c>
      <c r="AT122" s="6"/>
      <c r="AU122" s="6"/>
      <c r="AV122" s="6"/>
      <c r="AW122" s="6"/>
    </row>
    <row r="123" spans="1:49" x14ac:dyDescent="0.3">
      <c r="A123" s="27"/>
      <c r="B123" s="3"/>
      <c r="C123" s="27"/>
      <c r="D123" s="3"/>
      <c r="E123" s="28"/>
      <c r="F123" s="28"/>
      <c r="G123" s="2" t="s">
        <v>27</v>
      </c>
      <c r="H123" t="s">
        <v>158</v>
      </c>
      <c r="I123" t="s">
        <v>262</v>
      </c>
      <c r="J123" s="6">
        <v>15.6</v>
      </c>
      <c r="K123" s="6">
        <f t="shared" si="35"/>
        <v>45.699999999999996</v>
      </c>
      <c r="L123" s="22">
        <f t="shared" si="26"/>
        <v>0.3413566739606127</v>
      </c>
      <c r="M123" s="6">
        <f t="shared" si="31"/>
        <v>40.499999999999993</v>
      </c>
      <c r="N123" s="6">
        <v>6</v>
      </c>
      <c r="O123" s="6">
        <v>6.7</v>
      </c>
      <c r="P123" s="6"/>
      <c r="Q123" s="6">
        <v>784.1</v>
      </c>
      <c r="R123" s="6">
        <f t="shared" si="36"/>
        <v>31756.049999999996</v>
      </c>
      <c r="S123" s="6">
        <f t="shared" si="33"/>
        <v>4704.6000000000004</v>
      </c>
      <c r="T123" s="6">
        <f t="shared" si="34"/>
        <v>5253.47</v>
      </c>
      <c r="U123" s="6">
        <v>20.399999999999999</v>
      </c>
      <c r="V123" s="6"/>
      <c r="W123" s="6"/>
      <c r="X123" s="6"/>
      <c r="Y123" s="8">
        <f t="shared" si="27"/>
        <v>25953.709999999995</v>
      </c>
      <c r="Z123" s="17">
        <f t="shared" si="28"/>
        <v>0.81728395061728398</v>
      </c>
      <c r="AA123" s="6"/>
      <c r="AB123" s="6"/>
      <c r="AC123" s="6">
        <v>2.7</v>
      </c>
      <c r="AD123" s="6">
        <v>2.2999999999999998</v>
      </c>
      <c r="AE123" s="8"/>
      <c r="AF123" s="8"/>
      <c r="AG123" s="6">
        <v>2.4</v>
      </c>
      <c r="AH123" s="8">
        <f t="shared" si="39"/>
        <v>5802.34</v>
      </c>
      <c r="AI123" s="19">
        <f t="shared" si="32"/>
        <v>0.1827160493827161</v>
      </c>
      <c r="AJ123" s="6"/>
      <c r="AK123" s="6"/>
      <c r="AL123" s="5">
        <f t="shared" si="37"/>
        <v>0</v>
      </c>
      <c r="AM123" s="11">
        <f t="shared" si="29"/>
        <v>0</v>
      </c>
      <c r="AN123" s="6"/>
      <c r="AO123" s="6"/>
      <c r="AP123" s="6">
        <f t="shared" si="38"/>
        <v>0</v>
      </c>
      <c r="AQ123" s="11">
        <f t="shared" si="30"/>
        <v>0</v>
      </c>
      <c r="AR123" s="6">
        <v>2.6</v>
      </c>
      <c r="AS123" s="6">
        <v>2.6</v>
      </c>
      <c r="AT123" s="6"/>
      <c r="AU123" s="6"/>
      <c r="AV123" s="6"/>
      <c r="AW123" s="6"/>
    </row>
    <row r="124" spans="1:49" x14ac:dyDescent="0.3">
      <c r="A124" s="27"/>
      <c r="B124" s="3"/>
      <c r="C124" s="27"/>
      <c r="D124" s="3"/>
      <c r="E124" s="28"/>
      <c r="F124" s="28"/>
      <c r="G124" s="2" t="s">
        <v>7</v>
      </c>
      <c r="H124" t="s">
        <v>159</v>
      </c>
      <c r="I124" t="s">
        <v>262</v>
      </c>
      <c r="J124" s="6">
        <v>21.1</v>
      </c>
      <c r="K124" s="6">
        <f t="shared" si="35"/>
        <v>46.199999999999996</v>
      </c>
      <c r="L124" s="22">
        <f t="shared" si="26"/>
        <v>0.45670995670995679</v>
      </c>
      <c r="M124" s="6">
        <f t="shared" si="31"/>
        <v>41.199999999999996</v>
      </c>
      <c r="N124" s="6">
        <v>5.6</v>
      </c>
      <c r="O124" s="6">
        <v>5.0999999999999996</v>
      </c>
      <c r="P124" s="6"/>
      <c r="Q124" s="6">
        <v>2789.9</v>
      </c>
      <c r="R124" s="6">
        <f t="shared" si="36"/>
        <v>114943.87999999999</v>
      </c>
      <c r="S124" s="6">
        <f t="shared" si="33"/>
        <v>15623.439999999999</v>
      </c>
      <c r="T124" s="6">
        <f t="shared" si="34"/>
        <v>14228.49</v>
      </c>
      <c r="U124" s="6">
        <v>17.3</v>
      </c>
      <c r="V124" s="6"/>
      <c r="W124" s="6"/>
      <c r="X124" s="6"/>
      <c r="Y124" s="8">
        <f t="shared" si="27"/>
        <v>78117.2</v>
      </c>
      <c r="Z124" s="17">
        <f t="shared" si="28"/>
        <v>0.67961165048543692</v>
      </c>
      <c r="AA124" s="6">
        <v>7.4</v>
      </c>
      <c r="AB124" s="6">
        <v>5.8</v>
      </c>
      <c r="AC124" s="6"/>
      <c r="AD124" s="6"/>
      <c r="AE124" s="8"/>
      <c r="AF124" s="8"/>
      <c r="AG124" s="6"/>
      <c r="AH124" s="8">
        <f t="shared" si="39"/>
        <v>36826.68</v>
      </c>
      <c r="AI124" s="19">
        <f t="shared" si="32"/>
        <v>0.32038834951456313</v>
      </c>
      <c r="AJ124" s="6"/>
      <c r="AK124" s="6"/>
      <c r="AL124" s="5">
        <f t="shared" si="37"/>
        <v>0</v>
      </c>
      <c r="AM124" s="11">
        <f t="shared" si="29"/>
        <v>0</v>
      </c>
      <c r="AN124" s="6"/>
      <c r="AO124" s="6"/>
      <c r="AP124" s="6">
        <f t="shared" si="38"/>
        <v>0</v>
      </c>
      <c r="AQ124" s="11">
        <f t="shared" si="30"/>
        <v>0</v>
      </c>
      <c r="AR124" s="6">
        <v>2.5</v>
      </c>
      <c r="AS124" s="6">
        <v>2.5</v>
      </c>
      <c r="AT124" s="6"/>
      <c r="AU124" s="6"/>
      <c r="AV124" s="6"/>
      <c r="AW124" s="6"/>
    </row>
    <row r="125" spans="1:49" x14ac:dyDescent="0.3">
      <c r="A125" s="27"/>
      <c r="B125" s="3"/>
      <c r="C125" s="27"/>
      <c r="D125" s="3"/>
      <c r="E125" s="29"/>
      <c r="F125" s="29"/>
      <c r="G125" s="2" t="s">
        <v>162</v>
      </c>
      <c r="H125" t="s">
        <v>160</v>
      </c>
      <c r="I125" t="s">
        <v>262</v>
      </c>
      <c r="J125" s="6">
        <v>19</v>
      </c>
      <c r="K125" s="6">
        <f t="shared" si="35"/>
        <v>44.800000000000004</v>
      </c>
      <c r="L125" s="22">
        <f t="shared" si="26"/>
        <v>0.42410714285714279</v>
      </c>
      <c r="M125" s="6">
        <f t="shared" si="31"/>
        <v>38.800000000000004</v>
      </c>
      <c r="N125" s="6">
        <v>4.8</v>
      </c>
      <c r="O125" s="6">
        <v>5</v>
      </c>
      <c r="P125" s="6"/>
      <c r="Q125" s="6">
        <v>869.1</v>
      </c>
      <c r="R125" s="6">
        <f t="shared" si="36"/>
        <v>33721.08</v>
      </c>
      <c r="S125" s="6">
        <f t="shared" si="33"/>
        <v>4171.68</v>
      </c>
      <c r="T125" s="6">
        <f t="shared" si="34"/>
        <v>4345.5</v>
      </c>
      <c r="U125" s="6">
        <v>13.3</v>
      </c>
      <c r="V125" s="6"/>
      <c r="W125" s="6"/>
      <c r="X125" s="6"/>
      <c r="Y125" s="8">
        <f t="shared" si="27"/>
        <v>20076.210000000003</v>
      </c>
      <c r="Z125" s="17">
        <f t="shared" si="28"/>
        <v>0.59536082474226804</v>
      </c>
      <c r="AA125" s="6">
        <v>5</v>
      </c>
      <c r="AB125" s="6">
        <v>5.2</v>
      </c>
      <c r="AC125" s="6"/>
      <c r="AD125" s="6"/>
      <c r="AE125" s="8"/>
      <c r="AF125" s="8"/>
      <c r="AG125" s="6">
        <v>2.5</v>
      </c>
      <c r="AH125" s="8">
        <f t="shared" si="39"/>
        <v>11037.57</v>
      </c>
      <c r="AI125" s="19">
        <f t="shared" si="32"/>
        <v>0.32731958762886593</v>
      </c>
      <c r="AJ125" s="6"/>
      <c r="AK125" s="6"/>
      <c r="AL125" s="5">
        <f t="shared" si="37"/>
        <v>0</v>
      </c>
      <c r="AM125" s="11">
        <f t="shared" si="29"/>
        <v>0</v>
      </c>
      <c r="AN125" s="6">
        <v>1.5</v>
      </c>
      <c r="AO125" s="6">
        <v>1.5</v>
      </c>
      <c r="AP125" s="6">
        <f t="shared" si="38"/>
        <v>2607.3000000000002</v>
      </c>
      <c r="AQ125" s="11">
        <f t="shared" si="30"/>
        <v>7.7319587628865968E-2</v>
      </c>
      <c r="AR125" s="6">
        <v>3.2</v>
      </c>
      <c r="AS125" s="6">
        <v>2.8</v>
      </c>
      <c r="AT125" s="6"/>
      <c r="AU125" s="6"/>
      <c r="AV125" s="6"/>
      <c r="AW125" s="6"/>
    </row>
    <row r="126" spans="1:49" x14ac:dyDescent="0.3">
      <c r="A126" s="27"/>
      <c r="B126" s="3"/>
      <c r="C126" s="29"/>
      <c r="D126" s="3"/>
      <c r="E126" s="27"/>
      <c r="F126" s="27"/>
      <c r="G126" s="2" t="s">
        <v>81</v>
      </c>
      <c r="H126" t="s">
        <v>200</v>
      </c>
      <c r="I126" t="s">
        <v>259</v>
      </c>
      <c r="J126" s="6">
        <v>17</v>
      </c>
      <c r="K126" s="6">
        <f t="shared" si="35"/>
        <v>43.800000000000004</v>
      </c>
      <c r="L126" s="22">
        <f t="shared" si="26"/>
        <v>0.38812785388127852</v>
      </c>
      <c r="M126" s="6">
        <f t="shared" si="31"/>
        <v>38.6</v>
      </c>
      <c r="N126" s="6">
        <v>13.4</v>
      </c>
      <c r="O126" s="6">
        <v>10.4</v>
      </c>
      <c r="P126" s="6"/>
      <c r="Q126" s="6">
        <v>55.7</v>
      </c>
      <c r="R126" s="6">
        <f t="shared" si="36"/>
        <v>2150.02</v>
      </c>
      <c r="S126" s="6">
        <f t="shared" si="33"/>
        <v>746.38000000000011</v>
      </c>
      <c r="T126" s="6">
        <f t="shared" si="34"/>
        <v>579.28000000000009</v>
      </c>
      <c r="U126" s="8">
        <v>8.8000000000000007</v>
      </c>
      <c r="V126" s="8">
        <v>6</v>
      </c>
      <c r="W126" s="6"/>
      <c r="X126" s="6"/>
      <c r="Y126" s="8">
        <f t="shared" si="27"/>
        <v>2150.02</v>
      </c>
      <c r="Z126" s="17">
        <f t="shared" si="28"/>
        <v>1</v>
      </c>
      <c r="AA126" s="6"/>
      <c r="AB126" s="6"/>
      <c r="AC126" s="6"/>
      <c r="AD126" s="6"/>
      <c r="AE126" s="8"/>
      <c r="AF126" s="8"/>
      <c r="AG126" s="6"/>
      <c r="AH126" s="8">
        <f t="shared" si="39"/>
        <v>0</v>
      </c>
      <c r="AI126" s="19">
        <f t="shared" si="32"/>
        <v>0</v>
      </c>
      <c r="AJ126" s="6"/>
      <c r="AK126" s="6"/>
      <c r="AL126" s="5">
        <f t="shared" si="37"/>
        <v>0</v>
      </c>
      <c r="AM126" s="11">
        <f t="shared" si="29"/>
        <v>0</v>
      </c>
      <c r="AN126" s="6"/>
      <c r="AO126" s="6"/>
      <c r="AP126" s="6">
        <f t="shared" si="38"/>
        <v>0</v>
      </c>
      <c r="AQ126" s="11">
        <f t="shared" si="30"/>
        <v>0</v>
      </c>
      <c r="AR126" s="6">
        <v>2.6</v>
      </c>
      <c r="AS126" s="6">
        <v>2.6</v>
      </c>
      <c r="AT126" s="6"/>
      <c r="AU126" s="6"/>
      <c r="AV126" s="6"/>
      <c r="AW126" s="6"/>
    </row>
    <row r="127" spans="1:49" x14ac:dyDescent="0.3">
      <c r="A127" s="27"/>
      <c r="B127" s="3"/>
      <c r="C127" s="29"/>
      <c r="D127" s="3"/>
      <c r="E127" s="28"/>
      <c r="F127" s="27"/>
      <c r="G127" s="2" t="s">
        <v>91</v>
      </c>
      <c r="H127" t="s">
        <v>201</v>
      </c>
      <c r="I127" t="s">
        <v>259</v>
      </c>
      <c r="J127" s="6">
        <v>11.4</v>
      </c>
      <c r="K127" s="6">
        <f t="shared" si="35"/>
        <v>41.3</v>
      </c>
      <c r="L127" s="22">
        <f t="shared" si="26"/>
        <v>0.27602905569007269</v>
      </c>
      <c r="M127" s="6">
        <f t="shared" si="31"/>
        <v>30.7</v>
      </c>
      <c r="N127" s="6">
        <v>7.3</v>
      </c>
      <c r="O127" s="6">
        <v>5.3</v>
      </c>
      <c r="P127" s="6"/>
      <c r="Q127" s="6">
        <v>120.1</v>
      </c>
      <c r="R127" s="6">
        <f t="shared" si="36"/>
        <v>3687.0699999999997</v>
      </c>
      <c r="S127" s="6">
        <f t="shared" si="33"/>
        <v>876.7299999999999</v>
      </c>
      <c r="T127" s="6">
        <f t="shared" si="34"/>
        <v>636.53</v>
      </c>
      <c r="U127" s="8">
        <v>8.1</v>
      </c>
      <c r="V127" s="8">
        <v>6</v>
      </c>
      <c r="W127" s="6"/>
      <c r="X127" s="6"/>
      <c r="Y127" s="8">
        <f t="shared" si="27"/>
        <v>3206.6699999999996</v>
      </c>
      <c r="Z127" s="17">
        <f t="shared" si="28"/>
        <v>0.86970684039087942</v>
      </c>
      <c r="AA127" s="6"/>
      <c r="AB127" s="6"/>
      <c r="AC127" s="6">
        <v>2</v>
      </c>
      <c r="AD127" s="6">
        <v>2</v>
      </c>
      <c r="AE127" s="8"/>
      <c r="AF127" s="8"/>
      <c r="AG127" s="6"/>
      <c r="AH127" s="8">
        <f t="shared" si="39"/>
        <v>480.4</v>
      </c>
      <c r="AI127" s="19">
        <f t="shared" si="32"/>
        <v>0.13029315960912052</v>
      </c>
      <c r="AJ127" s="6"/>
      <c r="AK127" s="6"/>
      <c r="AL127" s="5">
        <f t="shared" si="37"/>
        <v>0</v>
      </c>
      <c r="AM127" s="11">
        <f t="shared" si="29"/>
        <v>0</v>
      </c>
      <c r="AN127" s="6"/>
      <c r="AO127" s="6"/>
      <c r="AP127" s="6">
        <f t="shared" si="38"/>
        <v>0</v>
      </c>
      <c r="AQ127" s="11">
        <f t="shared" si="30"/>
        <v>0</v>
      </c>
      <c r="AR127" s="6">
        <v>5.6</v>
      </c>
      <c r="AS127" s="6">
        <v>5</v>
      </c>
      <c r="AT127" s="6"/>
      <c r="AU127" s="6"/>
      <c r="AV127" s="6"/>
      <c r="AW127" s="7"/>
    </row>
    <row r="128" spans="1:49" x14ac:dyDescent="0.3">
      <c r="A128" s="27"/>
      <c r="B128" s="3"/>
      <c r="C128" s="29"/>
      <c r="D128" s="3"/>
      <c r="E128" s="27"/>
      <c r="F128" s="27"/>
      <c r="G128" s="2" t="s">
        <v>81</v>
      </c>
      <c r="H128" t="s">
        <v>202</v>
      </c>
      <c r="I128" t="s">
        <v>259</v>
      </c>
      <c r="J128" s="6">
        <v>12.5</v>
      </c>
      <c r="K128" s="6">
        <f t="shared" si="35"/>
        <v>42.899999999999991</v>
      </c>
      <c r="L128" s="22">
        <f t="shared" si="26"/>
        <v>0.29137529137529145</v>
      </c>
      <c r="M128" s="6">
        <f t="shared" si="31"/>
        <v>34.199999999999996</v>
      </c>
      <c r="N128" s="6">
        <v>8.1</v>
      </c>
      <c r="O128" s="6">
        <v>8.1</v>
      </c>
      <c r="P128" s="6"/>
      <c r="Q128" s="6">
        <v>81.7</v>
      </c>
      <c r="R128" s="6">
        <f t="shared" si="36"/>
        <v>2794.14</v>
      </c>
      <c r="S128" s="6">
        <f t="shared" si="33"/>
        <v>661.77</v>
      </c>
      <c r="T128" s="6">
        <f t="shared" si="34"/>
        <v>661.77</v>
      </c>
      <c r="U128" s="8">
        <v>8.1</v>
      </c>
      <c r="V128" s="8">
        <v>6</v>
      </c>
      <c r="W128" s="6"/>
      <c r="X128" s="6"/>
      <c r="Y128" s="8">
        <f t="shared" si="27"/>
        <v>2475.5099999999998</v>
      </c>
      <c r="Z128" s="17">
        <f t="shared" si="28"/>
        <v>0.88596491228070173</v>
      </c>
      <c r="AA128" s="6"/>
      <c r="AB128" s="6"/>
      <c r="AC128" s="6">
        <v>1.8</v>
      </c>
      <c r="AD128" s="6">
        <v>2.1</v>
      </c>
      <c r="AE128" s="8"/>
      <c r="AF128" s="8"/>
      <c r="AG128" s="6"/>
      <c r="AH128" s="8">
        <f t="shared" si="39"/>
        <v>318.63000000000005</v>
      </c>
      <c r="AI128" s="19">
        <f t="shared" si="32"/>
        <v>0.11403508771929827</v>
      </c>
      <c r="AJ128" s="6"/>
      <c r="AK128" s="6"/>
      <c r="AL128" s="5">
        <f t="shared" si="37"/>
        <v>0</v>
      </c>
      <c r="AM128" s="11">
        <f t="shared" si="29"/>
        <v>0</v>
      </c>
      <c r="AN128" s="6"/>
      <c r="AO128" s="6"/>
      <c r="AP128" s="6">
        <f t="shared" si="38"/>
        <v>0</v>
      </c>
      <c r="AQ128" s="11">
        <f t="shared" si="30"/>
        <v>0</v>
      </c>
      <c r="AR128" s="6">
        <v>5.9</v>
      </c>
      <c r="AS128" s="6">
        <v>2.8</v>
      </c>
      <c r="AT128" s="6"/>
      <c r="AU128" s="6"/>
      <c r="AV128" s="6"/>
      <c r="AW128" s="7"/>
    </row>
    <row r="129" spans="1:49" x14ac:dyDescent="0.3">
      <c r="A129" s="27"/>
      <c r="B129" s="3"/>
      <c r="C129" s="29"/>
      <c r="D129" s="3"/>
      <c r="E129" s="27"/>
      <c r="F129" s="30"/>
      <c r="G129" s="2" t="s">
        <v>227</v>
      </c>
      <c r="H129" t="s">
        <v>221</v>
      </c>
      <c r="I129" t="s">
        <v>259</v>
      </c>
      <c r="J129" s="13">
        <v>22</v>
      </c>
      <c r="K129" s="6">
        <f t="shared" si="35"/>
        <v>43.1</v>
      </c>
      <c r="L129" s="22">
        <f t="shared" si="26"/>
        <v>0.51044083526682138</v>
      </c>
      <c r="M129" s="6">
        <f t="shared" si="31"/>
        <v>37.700000000000003</v>
      </c>
      <c r="N129" s="6">
        <v>9.6</v>
      </c>
      <c r="O129" s="6">
        <v>7.1</v>
      </c>
      <c r="P129" s="6"/>
      <c r="Q129" s="6">
        <v>286.2</v>
      </c>
      <c r="R129" s="6">
        <f t="shared" si="36"/>
        <v>10789.74</v>
      </c>
      <c r="S129" s="6">
        <f t="shared" si="33"/>
        <v>2747.52</v>
      </c>
      <c r="T129" s="6">
        <f t="shared" si="34"/>
        <v>2032.0199999999998</v>
      </c>
      <c r="U129" s="8">
        <v>10</v>
      </c>
      <c r="V129" s="8">
        <v>6</v>
      </c>
      <c r="W129" s="6"/>
      <c r="X129" s="6"/>
      <c r="Y129" s="8">
        <f t="shared" si="27"/>
        <v>9358.74</v>
      </c>
      <c r="Z129" s="17">
        <f t="shared" si="28"/>
        <v>0.86737400530503983</v>
      </c>
      <c r="AA129" s="6"/>
      <c r="AB129" s="6"/>
      <c r="AC129" s="6">
        <v>3</v>
      </c>
      <c r="AD129" s="6">
        <v>2</v>
      </c>
      <c r="AE129" s="8"/>
      <c r="AF129" s="8"/>
      <c r="AG129" s="6"/>
      <c r="AH129" s="8">
        <f t="shared" si="39"/>
        <v>1431</v>
      </c>
      <c r="AI129" s="19">
        <f t="shared" si="32"/>
        <v>0.1326259946949602</v>
      </c>
      <c r="AJ129" s="6"/>
      <c r="AK129" s="6"/>
      <c r="AL129" s="5">
        <f t="shared" si="37"/>
        <v>0</v>
      </c>
      <c r="AM129" s="11">
        <f t="shared" si="29"/>
        <v>0</v>
      </c>
      <c r="AN129" s="6"/>
      <c r="AO129" s="6"/>
      <c r="AP129" s="6">
        <f t="shared" si="38"/>
        <v>0</v>
      </c>
      <c r="AQ129" s="11">
        <f t="shared" si="30"/>
        <v>0</v>
      </c>
      <c r="AR129" s="6">
        <v>2.9</v>
      </c>
      <c r="AS129" s="6">
        <v>1</v>
      </c>
      <c r="AT129" s="6"/>
      <c r="AU129" s="6">
        <v>1.5</v>
      </c>
      <c r="AV129" s="6"/>
      <c r="AW129" s="7"/>
    </row>
    <row r="130" spans="1:49" x14ac:dyDescent="0.3">
      <c r="A130" s="27"/>
      <c r="B130" s="3"/>
      <c r="C130" s="29"/>
      <c r="D130" s="3"/>
      <c r="E130" s="27"/>
      <c r="F130" s="28"/>
      <c r="G130" s="2" t="s">
        <v>228</v>
      </c>
      <c r="H130" t="s">
        <v>222</v>
      </c>
      <c r="I130" t="s">
        <v>259</v>
      </c>
      <c r="J130" s="13">
        <v>32</v>
      </c>
      <c r="K130" s="6">
        <f t="shared" si="35"/>
        <v>46.2</v>
      </c>
      <c r="L130" s="22">
        <f t="shared" si="26"/>
        <v>0.69264069264069261</v>
      </c>
      <c r="M130" s="6">
        <f t="shared" si="31"/>
        <v>38.200000000000003</v>
      </c>
      <c r="N130" s="6">
        <v>9.1</v>
      </c>
      <c r="O130" s="6">
        <v>7.3</v>
      </c>
      <c r="P130" s="6"/>
      <c r="Q130" s="6">
        <v>434</v>
      </c>
      <c r="R130" s="6">
        <f t="shared" si="36"/>
        <v>16578.800000000003</v>
      </c>
      <c r="S130" s="6">
        <f t="shared" si="33"/>
        <v>3949.3999999999996</v>
      </c>
      <c r="T130" s="6">
        <f t="shared" si="34"/>
        <v>3168.2</v>
      </c>
      <c r="U130" s="6">
        <v>15.8</v>
      </c>
      <c r="V130" s="6"/>
      <c r="W130" s="6"/>
      <c r="X130" s="6"/>
      <c r="Y130" s="8">
        <f t="shared" si="27"/>
        <v>13974.800000000001</v>
      </c>
      <c r="Z130" s="17">
        <f t="shared" si="28"/>
        <v>0.84293193717277493</v>
      </c>
      <c r="AA130" s="6"/>
      <c r="AB130" s="6"/>
      <c r="AC130" s="6">
        <v>3</v>
      </c>
      <c r="AD130" s="6">
        <v>1.5</v>
      </c>
      <c r="AE130" s="6"/>
      <c r="AF130" s="6"/>
      <c r="AG130" s="6"/>
      <c r="AH130" s="8">
        <f t="shared" si="39"/>
        <v>1953</v>
      </c>
      <c r="AI130" s="19">
        <f t="shared" si="32"/>
        <v>0.11780104712041883</v>
      </c>
      <c r="AJ130" s="6"/>
      <c r="AK130" s="6"/>
      <c r="AL130" s="5">
        <f t="shared" si="37"/>
        <v>0</v>
      </c>
      <c r="AM130" s="11">
        <f t="shared" si="29"/>
        <v>0</v>
      </c>
      <c r="AN130" s="6"/>
      <c r="AO130" s="6">
        <v>1.5</v>
      </c>
      <c r="AP130" s="6">
        <f t="shared" si="38"/>
        <v>651</v>
      </c>
      <c r="AQ130" s="11">
        <f t="shared" si="30"/>
        <v>3.9267015706806283E-2</v>
      </c>
      <c r="AR130" s="6">
        <v>4</v>
      </c>
      <c r="AS130" s="6">
        <v>4</v>
      </c>
      <c r="AT130" s="6"/>
      <c r="AU130" s="6"/>
      <c r="AV130" s="6"/>
      <c r="AW130" s="7"/>
    </row>
    <row r="131" spans="1:49" x14ac:dyDescent="0.3">
      <c r="A131" s="27"/>
      <c r="B131" s="3"/>
      <c r="C131" s="32"/>
      <c r="D131" s="3"/>
      <c r="E131" s="28"/>
      <c r="F131" s="28"/>
      <c r="G131" s="2" t="s">
        <v>271</v>
      </c>
      <c r="H131" t="s">
        <v>272</v>
      </c>
      <c r="I131" t="s">
        <v>263</v>
      </c>
      <c r="J131" s="8">
        <v>23</v>
      </c>
      <c r="K131" s="6">
        <f t="shared" si="35"/>
        <v>35.9</v>
      </c>
      <c r="L131" s="22">
        <f t="shared" si="26"/>
        <v>0.64066852367688021</v>
      </c>
      <c r="M131" s="6">
        <f t="shared" si="31"/>
        <v>31.099999999999998</v>
      </c>
      <c r="N131" s="6">
        <v>10.9</v>
      </c>
      <c r="O131" s="6">
        <v>10.5</v>
      </c>
      <c r="P131" s="6"/>
      <c r="Q131" s="6">
        <v>207.5</v>
      </c>
      <c r="R131" s="6">
        <f t="shared" si="36"/>
        <v>6453.25</v>
      </c>
      <c r="S131" s="6">
        <f t="shared" si="33"/>
        <v>2261.75</v>
      </c>
      <c r="T131" s="6">
        <f t="shared" si="34"/>
        <v>2178.75</v>
      </c>
      <c r="U131" s="6"/>
      <c r="V131" s="6"/>
      <c r="W131" s="6"/>
      <c r="X131" s="6"/>
      <c r="Y131" s="8">
        <f t="shared" si="27"/>
        <v>4440.5</v>
      </c>
      <c r="Z131" s="17">
        <f t="shared" si="28"/>
        <v>0.68810289389067525</v>
      </c>
      <c r="AA131" s="46">
        <v>9.6999999999999993</v>
      </c>
      <c r="AB131" s="46"/>
      <c r="AC131" s="6"/>
      <c r="AD131" s="6"/>
      <c r="AE131" s="6"/>
      <c r="AF131" s="6"/>
      <c r="AG131" s="6"/>
      <c r="AH131" s="8">
        <f t="shared" si="39"/>
        <v>2012.7499999999998</v>
      </c>
      <c r="AI131" s="19">
        <f t="shared" si="32"/>
        <v>0.31189710610932475</v>
      </c>
      <c r="AJ131" s="6"/>
      <c r="AK131" s="6"/>
      <c r="AL131" s="5">
        <f t="shared" si="37"/>
        <v>0</v>
      </c>
      <c r="AM131" s="11">
        <f t="shared" si="29"/>
        <v>0</v>
      </c>
      <c r="AN131" s="6"/>
      <c r="AO131" s="6"/>
      <c r="AP131" s="6">
        <f t="shared" si="38"/>
        <v>0</v>
      </c>
      <c r="AQ131" s="11">
        <f t="shared" si="30"/>
        <v>0</v>
      </c>
      <c r="AR131" s="6">
        <v>2.2000000000000002</v>
      </c>
      <c r="AS131" s="6">
        <v>2.6</v>
      </c>
      <c r="AT131" s="6"/>
      <c r="AU131" s="6"/>
      <c r="AV131" s="6"/>
      <c r="AW131" s="7"/>
    </row>
    <row r="132" spans="1:49" x14ac:dyDescent="0.3">
      <c r="A132" s="28"/>
      <c r="B132" s="3"/>
      <c r="C132" s="32"/>
      <c r="D132" s="3"/>
      <c r="E132" s="27"/>
      <c r="F132" s="27"/>
      <c r="G132" s="2" t="s">
        <v>274</v>
      </c>
      <c r="H132" s="37" t="s">
        <v>275</v>
      </c>
      <c r="I132" t="s">
        <v>263</v>
      </c>
      <c r="J132" s="8">
        <v>19.600000000000001</v>
      </c>
      <c r="K132" s="6">
        <f t="shared" si="35"/>
        <v>36.6</v>
      </c>
      <c r="L132" s="22">
        <f t="shared" si="26"/>
        <v>0.53551912568306015</v>
      </c>
      <c r="M132" s="6">
        <f t="shared" si="31"/>
        <v>31.6</v>
      </c>
      <c r="N132" s="6">
        <v>10.4</v>
      </c>
      <c r="O132" s="6">
        <v>10.4</v>
      </c>
      <c r="P132" s="6"/>
      <c r="Q132" s="6">
        <v>648.20000000000005</v>
      </c>
      <c r="R132" s="6">
        <f t="shared" ref="R132:R172" si="40">M132*Q132</f>
        <v>20483.120000000003</v>
      </c>
      <c r="S132" s="6">
        <f t="shared" si="33"/>
        <v>6741.2800000000007</v>
      </c>
      <c r="T132" s="6">
        <f t="shared" si="34"/>
        <v>6741.2800000000007</v>
      </c>
      <c r="U132" s="6"/>
      <c r="V132" s="6"/>
      <c r="W132" s="6"/>
      <c r="X132" s="6"/>
      <c r="Y132" s="8">
        <f t="shared" ref="Y132:Y172" si="41">(N132+O132+U132+W132+X132+V132+P132)*Q132</f>
        <v>13482.560000000001</v>
      </c>
      <c r="Z132" s="17">
        <f t="shared" ref="Z132:Z172" si="42">(N132+O132+P132+U132+V132+W132+X132)/M132</f>
        <v>0.65822784810126578</v>
      </c>
      <c r="AA132" s="6"/>
      <c r="AB132" s="6"/>
      <c r="AC132" s="46">
        <v>9.3000000000000007</v>
      </c>
      <c r="AD132" s="46"/>
      <c r="AE132" s="6"/>
      <c r="AF132" s="6"/>
      <c r="AG132" s="6"/>
      <c r="AH132" s="8">
        <f t="shared" ref="AH132:AH153" si="43">(AA132+AB132+AC132+AD132+AG132+AE132+AF132)*Q132</f>
        <v>6028.2600000000011</v>
      </c>
      <c r="AI132" s="19">
        <f t="shared" si="32"/>
        <v>0.29430379746835444</v>
      </c>
      <c r="AJ132" s="6"/>
      <c r="AK132" s="6"/>
      <c r="AL132" s="5">
        <f t="shared" si="37"/>
        <v>0</v>
      </c>
      <c r="AM132" s="11">
        <f t="shared" si="29"/>
        <v>0</v>
      </c>
      <c r="AN132" s="46">
        <v>1.5</v>
      </c>
      <c r="AO132" s="46"/>
      <c r="AP132" s="6">
        <f t="shared" si="38"/>
        <v>972.30000000000007</v>
      </c>
      <c r="AQ132" s="11">
        <f t="shared" si="30"/>
        <v>4.7468354430379743E-2</v>
      </c>
      <c r="AR132" s="6">
        <v>2.1</v>
      </c>
      <c r="AS132" s="6">
        <v>2.9</v>
      </c>
      <c r="AT132" s="6"/>
      <c r="AU132" s="6"/>
      <c r="AV132" s="6"/>
      <c r="AW132" s="7"/>
    </row>
    <row r="133" spans="1:49" x14ac:dyDescent="0.3">
      <c r="A133" s="27"/>
      <c r="B133" s="3"/>
      <c r="C133" s="31"/>
      <c r="D133" s="3"/>
      <c r="E133" s="28"/>
      <c r="F133" s="28"/>
      <c r="G133" s="2" t="s">
        <v>271</v>
      </c>
      <c r="H133" t="s">
        <v>276</v>
      </c>
      <c r="I133" t="s">
        <v>261</v>
      </c>
      <c r="J133" s="8">
        <v>18.399999999999999</v>
      </c>
      <c r="K133" s="6">
        <f t="shared" si="35"/>
        <v>36.300000000000004</v>
      </c>
      <c r="L133" s="22">
        <f t="shared" ref="L133:L172" si="44">J133/K133</f>
        <v>0.5068870523415977</v>
      </c>
      <c r="M133" s="6">
        <f t="shared" si="31"/>
        <v>31.700000000000003</v>
      </c>
      <c r="N133" s="6">
        <v>11</v>
      </c>
      <c r="O133" s="6">
        <v>10.8</v>
      </c>
      <c r="P133" s="6"/>
      <c r="Q133" s="6">
        <v>369</v>
      </c>
      <c r="R133" s="6">
        <f t="shared" si="40"/>
        <v>11697.300000000001</v>
      </c>
      <c r="S133" s="6">
        <f t="shared" si="33"/>
        <v>4059</v>
      </c>
      <c r="T133" s="6">
        <f t="shared" si="34"/>
        <v>3985.2000000000003</v>
      </c>
      <c r="U133" s="6"/>
      <c r="V133" s="6"/>
      <c r="W133" s="46">
        <v>9.9</v>
      </c>
      <c r="X133" s="46"/>
      <c r="Y133" s="8">
        <f t="shared" si="41"/>
        <v>11697.300000000001</v>
      </c>
      <c r="Z133" s="17">
        <f t="shared" si="42"/>
        <v>1</v>
      </c>
      <c r="AA133" s="6"/>
      <c r="AB133" s="6"/>
      <c r="AC133" s="6"/>
      <c r="AD133" s="6"/>
      <c r="AE133" s="6"/>
      <c r="AF133" s="6"/>
      <c r="AG133" s="6"/>
      <c r="AH133" s="8">
        <f t="shared" si="43"/>
        <v>0</v>
      </c>
      <c r="AI133" s="19">
        <f t="shared" si="32"/>
        <v>0</v>
      </c>
      <c r="AJ133" s="6"/>
      <c r="AK133" s="6"/>
      <c r="AL133" s="5">
        <f t="shared" si="37"/>
        <v>0</v>
      </c>
      <c r="AM133" s="11">
        <f t="shared" ref="AM133:AM172" si="45">(AJ133+AK133)/M133</f>
        <v>0</v>
      </c>
      <c r="AN133" s="6"/>
      <c r="AO133" s="6"/>
      <c r="AP133" s="6">
        <f t="shared" si="38"/>
        <v>0</v>
      </c>
      <c r="AQ133" s="11">
        <f t="shared" ref="AQ133:AQ172" si="46">(AN133+AO133)/M133</f>
        <v>0</v>
      </c>
      <c r="AR133" s="6">
        <v>2.1</v>
      </c>
      <c r="AS133" s="6">
        <v>2.5</v>
      </c>
      <c r="AT133" s="6"/>
      <c r="AU133" s="6"/>
      <c r="AV133" s="6"/>
      <c r="AW133" s="7"/>
    </row>
    <row r="134" spans="1:49" x14ac:dyDescent="0.3">
      <c r="A134" s="28"/>
      <c r="B134" s="3"/>
      <c r="C134" s="31"/>
      <c r="D134" s="3"/>
      <c r="E134" s="27"/>
      <c r="F134" s="28"/>
      <c r="G134" s="2" t="s">
        <v>360</v>
      </c>
      <c r="H134" t="s">
        <v>277</v>
      </c>
      <c r="I134" t="s">
        <v>261</v>
      </c>
      <c r="J134" s="8">
        <v>13.3</v>
      </c>
      <c r="K134" s="6">
        <f t="shared" si="35"/>
        <v>36.400000000000006</v>
      </c>
      <c r="L134" s="22">
        <f t="shared" si="44"/>
        <v>0.36538461538461536</v>
      </c>
      <c r="M134" s="6">
        <f t="shared" ref="M134:M172" si="47">N134+O134+P134+U134+V134+W134+X134+AA134+AB134+AC134+AD134+AE134+AF134+AG134+AJ134+AK134+AN134+AO134</f>
        <v>32</v>
      </c>
      <c r="N134" s="6">
        <v>8.5</v>
      </c>
      <c r="O134" s="6">
        <v>8.4</v>
      </c>
      <c r="P134" s="6"/>
      <c r="Q134" s="6">
        <v>180.3</v>
      </c>
      <c r="R134" s="6">
        <f t="shared" si="40"/>
        <v>5769.6</v>
      </c>
      <c r="S134" s="6">
        <f t="shared" si="33"/>
        <v>1532.5500000000002</v>
      </c>
      <c r="T134" s="6">
        <f t="shared" si="34"/>
        <v>1514.5200000000002</v>
      </c>
      <c r="U134" s="6"/>
      <c r="V134" s="6"/>
      <c r="W134" s="46">
        <v>15.1</v>
      </c>
      <c r="X134" s="46"/>
      <c r="Y134" s="8">
        <f t="shared" si="41"/>
        <v>5769.6</v>
      </c>
      <c r="Z134" s="17">
        <f t="shared" si="42"/>
        <v>1</v>
      </c>
      <c r="AA134" s="6"/>
      <c r="AB134" s="6"/>
      <c r="AC134" s="6"/>
      <c r="AD134" s="6"/>
      <c r="AE134" s="6"/>
      <c r="AF134" s="6"/>
      <c r="AG134" s="6"/>
      <c r="AH134" s="8">
        <f t="shared" si="43"/>
        <v>0</v>
      </c>
      <c r="AI134" s="19">
        <f t="shared" ref="AI134:AI172" si="48">(AA134+AB134+AC134+AD134+AE134+AF134+AG134)/M134</f>
        <v>0</v>
      </c>
      <c r="AJ134" s="6"/>
      <c r="AK134" s="6"/>
      <c r="AL134" s="5">
        <f t="shared" si="37"/>
        <v>0</v>
      </c>
      <c r="AM134" s="11">
        <f t="shared" si="45"/>
        <v>0</v>
      </c>
      <c r="AN134" s="6"/>
      <c r="AO134" s="6"/>
      <c r="AP134" s="6">
        <f t="shared" si="38"/>
        <v>0</v>
      </c>
      <c r="AQ134" s="11">
        <f t="shared" si="46"/>
        <v>0</v>
      </c>
      <c r="AR134" s="6">
        <v>2.2000000000000002</v>
      </c>
      <c r="AS134" s="6">
        <v>2.2000000000000002</v>
      </c>
      <c r="AT134" s="6"/>
      <c r="AU134" s="6"/>
      <c r="AV134" s="6"/>
      <c r="AW134" s="7"/>
    </row>
    <row r="135" spans="1:49" x14ac:dyDescent="0.3">
      <c r="A135" s="28"/>
      <c r="B135" s="3"/>
      <c r="C135" s="31"/>
      <c r="D135" s="3"/>
      <c r="E135" s="27"/>
      <c r="F135" s="27"/>
      <c r="G135" s="2" t="s">
        <v>278</v>
      </c>
      <c r="H135" t="s">
        <v>348</v>
      </c>
      <c r="I135" t="s">
        <v>259</v>
      </c>
      <c r="J135" s="8">
        <v>16.7</v>
      </c>
      <c r="K135" s="6">
        <f t="shared" si="35"/>
        <v>35.199999999999996</v>
      </c>
      <c r="L135" s="22">
        <f t="shared" si="44"/>
        <v>0.47443181818181823</v>
      </c>
      <c r="M135" s="6">
        <f t="shared" si="47"/>
        <v>31</v>
      </c>
      <c r="N135" s="6">
        <v>10.1</v>
      </c>
      <c r="O135" s="6">
        <v>10</v>
      </c>
      <c r="P135" s="6"/>
      <c r="Q135" s="6">
        <v>812.1</v>
      </c>
      <c r="R135" s="6">
        <f t="shared" si="40"/>
        <v>25175.100000000002</v>
      </c>
      <c r="S135" s="6">
        <f t="shared" si="33"/>
        <v>8202.2099999999991</v>
      </c>
      <c r="T135" s="6">
        <f t="shared" si="34"/>
        <v>8121</v>
      </c>
      <c r="U135" s="6"/>
      <c r="V135" s="6"/>
      <c r="W135" s="46">
        <v>10.9</v>
      </c>
      <c r="X135" s="46"/>
      <c r="Y135" s="8">
        <f t="shared" si="41"/>
        <v>25175.100000000002</v>
      </c>
      <c r="Z135" s="17">
        <f t="shared" si="42"/>
        <v>1</v>
      </c>
      <c r="AA135" s="6"/>
      <c r="AB135" s="6"/>
      <c r="AC135" s="6"/>
      <c r="AD135" s="6"/>
      <c r="AE135" s="6"/>
      <c r="AF135" s="6"/>
      <c r="AG135" s="6"/>
      <c r="AH135" s="8">
        <f t="shared" si="43"/>
        <v>0</v>
      </c>
      <c r="AI135" s="19">
        <f t="shared" si="48"/>
        <v>0</v>
      </c>
      <c r="AJ135" s="6"/>
      <c r="AK135" s="6"/>
      <c r="AL135" s="5">
        <f t="shared" si="37"/>
        <v>0</v>
      </c>
      <c r="AM135" s="11">
        <f t="shared" si="45"/>
        <v>0</v>
      </c>
      <c r="AN135" s="6"/>
      <c r="AO135" s="6"/>
      <c r="AP135" s="6">
        <f t="shared" si="38"/>
        <v>0</v>
      </c>
      <c r="AQ135" s="11">
        <f t="shared" si="46"/>
        <v>0</v>
      </c>
      <c r="AR135" s="6">
        <v>1.9</v>
      </c>
      <c r="AS135" s="6">
        <v>2.2999999999999998</v>
      </c>
      <c r="AT135" s="6"/>
      <c r="AU135" s="6"/>
      <c r="AV135" s="6"/>
      <c r="AW135" s="7"/>
    </row>
    <row r="136" spans="1:49" ht="15" customHeight="1" x14ac:dyDescent="0.3">
      <c r="A136" s="27"/>
      <c r="B136" s="3"/>
      <c r="C136" s="31"/>
      <c r="D136" s="3"/>
      <c r="E136" s="28"/>
      <c r="F136" s="28"/>
      <c r="G136" s="2" t="s">
        <v>271</v>
      </c>
      <c r="H136" t="s">
        <v>279</v>
      </c>
      <c r="I136" t="s">
        <v>259</v>
      </c>
      <c r="J136" s="8">
        <v>24.4</v>
      </c>
      <c r="K136" s="6">
        <f t="shared" si="35"/>
        <v>35.699999999999996</v>
      </c>
      <c r="L136" s="22">
        <f t="shared" si="44"/>
        <v>0.68347338935574231</v>
      </c>
      <c r="M136" s="6">
        <f t="shared" si="47"/>
        <v>32.299999999999997</v>
      </c>
      <c r="N136" s="6">
        <v>10.9</v>
      </c>
      <c r="O136" s="6">
        <v>10.7</v>
      </c>
      <c r="P136" s="6"/>
      <c r="Q136" s="6">
        <v>143.80000000000001</v>
      </c>
      <c r="R136" s="6">
        <f t="shared" si="40"/>
        <v>4644.74</v>
      </c>
      <c r="S136" s="6">
        <f t="shared" si="33"/>
        <v>1567.42</v>
      </c>
      <c r="T136" s="6">
        <f t="shared" si="34"/>
        <v>1538.66</v>
      </c>
      <c r="U136" s="6"/>
      <c r="V136" s="6"/>
      <c r="W136" s="46">
        <v>10.7</v>
      </c>
      <c r="X136" s="46"/>
      <c r="Y136" s="8">
        <f t="shared" si="41"/>
        <v>4644.74</v>
      </c>
      <c r="Z136" s="17">
        <f t="shared" si="42"/>
        <v>1</v>
      </c>
      <c r="AA136" s="6"/>
      <c r="AB136" s="6"/>
      <c r="AC136" s="6"/>
      <c r="AD136" s="6"/>
      <c r="AE136" s="6"/>
      <c r="AF136" s="6"/>
      <c r="AG136" s="6"/>
      <c r="AH136" s="8">
        <f t="shared" si="43"/>
        <v>0</v>
      </c>
      <c r="AI136" s="19">
        <f t="shared" si="48"/>
        <v>0</v>
      </c>
      <c r="AJ136" s="6"/>
      <c r="AK136" s="6"/>
      <c r="AL136" s="5">
        <f t="shared" si="37"/>
        <v>0</v>
      </c>
      <c r="AM136" s="11">
        <f t="shared" si="45"/>
        <v>0</v>
      </c>
      <c r="AN136" s="6"/>
      <c r="AO136" s="6"/>
      <c r="AP136" s="6">
        <f t="shared" si="38"/>
        <v>0</v>
      </c>
      <c r="AQ136" s="11">
        <f t="shared" si="46"/>
        <v>0</v>
      </c>
      <c r="AR136" s="6">
        <v>1.6</v>
      </c>
      <c r="AS136" s="6">
        <v>1.8</v>
      </c>
      <c r="AT136" s="6"/>
      <c r="AU136" s="6"/>
      <c r="AV136" s="6"/>
      <c r="AW136" s="7"/>
    </row>
    <row r="137" spans="1:49" x14ac:dyDescent="0.3">
      <c r="A137" s="27"/>
      <c r="B137" s="3"/>
      <c r="C137" s="31"/>
      <c r="D137" s="3"/>
      <c r="E137" s="28"/>
      <c r="F137" s="28"/>
      <c r="G137" s="2" t="s">
        <v>271</v>
      </c>
      <c r="H137" t="s">
        <v>280</v>
      </c>
      <c r="I137" t="s">
        <v>259</v>
      </c>
      <c r="J137" s="8">
        <v>14.9</v>
      </c>
      <c r="K137" s="6">
        <f t="shared" si="35"/>
        <v>36.699999999999996</v>
      </c>
      <c r="L137" s="22">
        <f t="shared" si="44"/>
        <v>0.4059945504087194</v>
      </c>
      <c r="M137" s="6">
        <f t="shared" si="47"/>
        <v>32</v>
      </c>
      <c r="N137" s="6">
        <v>8.8000000000000007</v>
      </c>
      <c r="O137" s="6">
        <v>8.3000000000000007</v>
      </c>
      <c r="P137" s="6"/>
      <c r="Q137" s="6">
        <v>324.3</v>
      </c>
      <c r="R137" s="6">
        <f t="shared" si="40"/>
        <v>10377.6</v>
      </c>
      <c r="S137" s="6">
        <f t="shared" si="33"/>
        <v>2853.84</v>
      </c>
      <c r="T137" s="6">
        <f t="shared" si="34"/>
        <v>2691.6900000000005</v>
      </c>
      <c r="U137" s="6"/>
      <c r="V137" s="6"/>
      <c r="W137" s="6"/>
      <c r="X137" s="6"/>
      <c r="Y137" s="8">
        <f t="shared" si="41"/>
        <v>5545.5300000000007</v>
      </c>
      <c r="Z137" s="17">
        <f t="shared" si="42"/>
        <v>0.53437500000000004</v>
      </c>
      <c r="AA137" s="46">
        <v>14.9</v>
      </c>
      <c r="AB137" s="46"/>
      <c r="AC137" s="6"/>
      <c r="AD137" s="6"/>
      <c r="AE137" s="6"/>
      <c r="AF137" s="6"/>
      <c r="AG137" s="6"/>
      <c r="AH137" s="8">
        <f t="shared" si="43"/>
        <v>4832.0700000000006</v>
      </c>
      <c r="AI137" s="19">
        <f t="shared" si="48"/>
        <v>0.46562500000000001</v>
      </c>
      <c r="AJ137" s="6"/>
      <c r="AK137" s="6"/>
      <c r="AL137" s="5">
        <f t="shared" si="37"/>
        <v>0</v>
      </c>
      <c r="AM137" s="11">
        <f t="shared" si="45"/>
        <v>0</v>
      </c>
      <c r="AN137" s="6"/>
      <c r="AO137" s="6"/>
      <c r="AP137" s="6">
        <f t="shared" si="38"/>
        <v>0</v>
      </c>
      <c r="AQ137" s="11">
        <f t="shared" si="46"/>
        <v>0</v>
      </c>
      <c r="AR137" s="6">
        <v>2.4</v>
      </c>
      <c r="AS137" s="6">
        <v>2.2999999999999998</v>
      </c>
      <c r="AT137" s="6"/>
      <c r="AU137" s="6"/>
      <c r="AV137" s="6"/>
      <c r="AW137" s="7"/>
    </row>
    <row r="138" spans="1:49" x14ac:dyDescent="0.3">
      <c r="A138" s="28"/>
      <c r="B138" s="3"/>
      <c r="C138" s="31"/>
      <c r="D138" s="3"/>
      <c r="E138" s="27"/>
      <c r="F138" s="27"/>
      <c r="G138" s="2" t="s">
        <v>278</v>
      </c>
      <c r="H138" t="s">
        <v>281</v>
      </c>
      <c r="I138" t="s">
        <v>259</v>
      </c>
      <c r="J138" s="8">
        <v>17.3</v>
      </c>
      <c r="K138" s="6">
        <f t="shared" si="35"/>
        <v>35.599999999999994</v>
      </c>
      <c r="L138" s="22">
        <f t="shared" si="44"/>
        <v>0.48595505617977536</v>
      </c>
      <c r="M138" s="6">
        <f t="shared" si="47"/>
        <v>30.799999999999997</v>
      </c>
      <c r="N138" s="6">
        <v>8.1999999999999993</v>
      </c>
      <c r="O138" s="6">
        <v>8.1</v>
      </c>
      <c r="P138" s="6"/>
      <c r="Q138" s="6">
        <v>431.5</v>
      </c>
      <c r="R138" s="6">
        <f t="shared" si="40"/>
        <v>13290.199999999999</v>
      </c>
      <c r="S138" s="6">
        <f t="shared" si="33"/>
        <v>3538.2999999999997</v>
      </c>
      <c r="T138" s="6">
        <f t="shared" si="34"/>
        <v>3495.1499999999996</v>
      </c>
      <c r="U138" s="6"/>
      <c r="V138" s="6"/>
      <c r="W138" s="46">
        <v>14.5</v>
      </c>
      <c r="X138" s="46"/>
      <c r="Y138" s="8">
        <f t="shared" si="41"/>
        <v>13290.199999999999</v>
      </c>
      <c r="Z138" s="17">
        <f t="shared" si="42"/>
        <v>1</v>
      </c>
      <c r="AA138" s="6"/>
      <c r="AB138" s="6"/>
      <c r="AC138" s="6"/>
      <c r="AD138" s="6"/>
      <c r="AE138" s="6"/>
      <c r="AF138" s="6"/>
      <c r="AG138" s="6"/>
      <c r="AH138" s="8">
        <f t="shared" si="43"/>
        <v>0</v>
      </c>
      <c r="AI138" s="19">
        <f t="shared" si="48"/>
        <v>0</v>
      </c>
      <c r="AJ138" s="6"/>
      <c r="AK138" s="6"/>
      <c r="AL138" s="5">
        <f t="shared" si="37"/>
        <v>0</v>
      </c>
      <c r="AM138" s="11">
        <f t="shared" si="45"/>
        <v>0</v>
      </c>
      <c r="AN138" s="6"/>
      <c r="AO138" s="6"/>
      <c r="AP138" s="6">
        <f t="shared" si="38"/>
        <v>0</v>
      </c>
      <c r="AQ138" s="11">
        <f t="shared" si="46"/>
        <v>0</v>
      </c>
      <c r="AR138" s="6">
        <v>2.5</v>
      </c>
      <c r="AS138" s="6">
        <v>2.2999999999999998</v>
      </c>
      <c r="AT138" s="6"/>
      <c r="AU138" s="6"/>
      <c r="AV138" s="6"/>
      <c r="AW138" s="7"/>
    </row>
    <row r="139" spans="1:49" x14ac:dyDescent="0.3">
      <c r="A139" s="28"/>
      <c r="B139" s="3"/>
      <c r="C139" s="32"/>
      <c r="D139" s="3"/>
      <c r="E139" s="27"/>
      <c r="F139" s="27"/>
      <c r="G139" s="2" t="s">
        <v>282</v>
      </c>
      <c r="H139" t="s">
        <v>283</v>
      </c>
      <c r="I139" t="s">
        <v>259</v>
      </c>
      <c r="J139" s="8">
        <v>21.2</v>
      </c>
      <c r="K139" s="6">
        <f t="shared" si="35"/>
        <v>35.5</v>
      </c>
      <c r="L139" s="22">
        <f t="shared" si="44"/>
        <v>0.59718309859154928</v>
      </c>
      <c r="M139" s="6">
        <f t="shared" si="47"/>
        <v>29.8</v>
      </c>
      <c r="N139" s="6">
        <v>10.199999999999999</v>
      </c>
      <c r="O139" s="6">
        <v>10.8</v>
      </c>
      <c r="P139" s="6"/>
      <c r="Q139" s="6">
        <v>129.4</v>
      </c>
      <c r="R139" s="6">
        <f t="shared" si="40"/>
        <v>3856.1200000000003</v>
      </c>
      <c r="S139" s="6">
        <f t="shared" si="33"/>
        <v>1319.8799999999999</v>
      </c>
      <c r="T139" s="6">
        <f t="shared" si="34"/>
        <v>1397.5200000000002</v>
      </c>
      <c r="U139" s="6"/>
      <c r="V139" s="6"/>
      <c r="W139" s="6"/>
      <c r="X139" s="6"/>
      <c r="Y139" s="8">
        <f t="shared" si="41"/>
        <v>2717.4</v>
      </c>
      <c r="Z139" s="17">
        <f t="shared" si="42"/>
        <v>0.70469798657718119</v>
      </c>
      <c r="AA139" s="6"/>
      <c r="AB139" s="6"/>
      <c r="AC139" s="46">
        <v>8.8000000000000007</v>
      </c>
      <c r="AD139" s="46"/>
      <c r="AE139" s="6"/>
      <c r="AF139" s="6"/>
      <c r="AG139" s="6"/>
      <c r="AH139" s="8">
        <f t="shared" si="43"/>
        <v>1138.7200000000003</v>
      </c>
      <c r="AI139" s="19">
        <f t="shared" si="48"/>
        <v>0.29530201342281881</v>
      </c>
      <c r="AJ139" s="6"/>
      <c r="AK139" s="6"/>
      <c r="AL139" s="5">
        <f t="shared" si="37"/>
        <v>0</v>
      </c>
      <c r="AM139" s="11">
        <f t="shared" si="45"/>
        <v>0</v>
      </c>
      <c r="AN139" s="6"/>
      <c r="AO139" s="6"/>
      <c r="AP139" s="6">
        <f t="shared" si="38"/>
        <v>0</v>
      </c>
      <c r="AQ139" s="11">
        <f t="shared" si="46"/>
        <v>0</v>
      </c>
      <c r="AR139" s="6">
        <v>3.2</v>
      </c>
      <c r="AS139" s="6">
        <v>2.5</v>
      </c>
      <c r="AT139" s="6"/>
      <c r="AU139" s="6"/>
      <c r="AV139" s="6"/>
      <c r="AW139" s="7"/>
    </row>
    <row r="140" spans="1:49" x14ac:dyDescent="0.3">
      <c r="A140" s="28"/>
      <c r="B140" s="3"/>
      <c r="C140" s="32"/>
      <c r="D140" s="3"/>
      <c r="E140" s="30"/>
      <c r="F140" s="28"/>
      <c r="G140" s="2" t="s">
        <v>349</v>
      </c>
      <c r="H140" t="s">
        <v>350</v>
      </c>
      <c r="I140" t="s">
        <v>259</v>
      </c>
      <c r="J140" s="8">
        <v>27.3</v>
      </c>
      <c r="K140" s="6">
        <f t="shared" si="35"/>
        <v>42.8</v>
      </c>
      <c r="L140" s="22">
        <f t="shared" si="44"/>
        <v>0.63785046728971972</v>
      </c>
      <c r="M140" s="6">
        <f t="shared" si="47"/>
        <v>31.099999999999998</v>
      </c>
      <c r="N140" s="6">
        <v>10.5</v>
      </c>
      <c r="O140" s="6">
        <v>10.4</v>
      </c>
      <c r="P140" s="6"/>
      <c r="Q140" s="6">
        <v>131.30000000000001</v>
      </c>
      <c r="R140" s="6">
        <f t="shared" si="40"/>
        <v>4083.4300000000003</v>
      </c>
      <c r="S140" s="6">
        <f t="shared" si="33"/>
        <v>1378.65</v>
      </c>
      <c r="T140" s="6">
        <f t="shared" si="34"/>
        <v>1365.5200000000002</v>
      </c>
      <c r="U140" s="6"/>
      <c r="V140" s="6"/>
      <c r="W140" s="6"/>
      <c r="X140" s="6"/>
      <c r="Y140" s="8">
        <f t="shared" si="41"/>
        <v>2744.17</v>
      </c>
      <c r="Z140" s="17">
        <f t="shared" si="42"/>
        <v>0.67202572347266876</v>
      </c>
      <c r="AA140" s="6"/>
      <c r="AB140" s="6"/>
      <c r="AC140" s="46">
        <v>10.199999999999999</v>
      </c>
      <c r="AD140" s="46"/>
      <c r="AE140" s="6"/>
      <c r="AF140" s="6"/>
      <c r="AG140" s="6"/>
      <c r="AH140" s="8">
        <f t="shared" si="43"/>
        <v>1339.26</v>
      </c>
      <c r="AI140" s="19">
        <f t="shared" si="48"/>
        <v>0.32797427652733119</v>
      </c>
      <c r="AJ140" s="6"/>
      <c r="AK140" s="6"/>
      <c r="AL140" s="5">
        <f t="shared" si="37"/>
        <v>0</v>
      </c>
      <c r="AM140" s="11">
        <f t="shared" si="45"/>
        <v>0</v>
      </c>
      <c r="AN140" s="6"/>
      <c r="AO140" s="6"/>
      <c r="AP140" s="6">
        <f t="shared" si="38"/>
        <v>0</v>
      </c>
      <c r="AQ140" s="11">
        <f t="shared" si="46"/>
        <v>0</v>
      </c>
      <c r="AR140" s="6">
        <v>2.7</v>
      </c>
      <c r="AS140" s="6">
        <v>2.6</v>
      </c>
      <c r="AT140" s="6"/>
      <c r="AU140" s="6"/>
      <c r="AV140" s="6">
        <v>6.4</v>
      </c>
      <c r="AW140" s="7"/>
    </row>
    <row r="141" spans="1:49" x14ac:dyDescent="0.3">
      <c r="A141" s="27"/>
      <c r="B141" s="3"/>
      <c r="C141" s="31"/>
      <c r="D141" s="3"/>
      <c r="E141" s="28"/>
      <c r="F141" s="30"/>
      <c r="G141" s="2" t="s">
        <v>285</v>
      </c>
      <c r="H141" t="s">
        <v>284</v>
      </c>
      <c r="I141" t="s">
        <v>259</v>
      </c>
      <c r="J141" s="13">
        <v>17.8</v>
      </c>
      <c r="K141" s="6">
        <f t="shared" si="35"/>
        <v>35.599999999999994</v>
      </c>
      <c r="L141" s="22">
        <f t="shared" si="44"/>
        <v>0.50000000000000011</v>
      </c>
      <c r="M141" s="6">
        <f t="shared" si="47"/>
        <v>30.499999999999996</v>
      </c>
      <c r="N141" s="6">
        <v>9.6999999999999993</v>
      </c>
      <c r="O141" s="6">
        <v>10.6</v>
      </c>
      <c r="P141" s="6"/>
      <c r="Q141" s="6">
        <v>68.8</v>
      </c>
      <c r="R141" s="6">
        <f t="shared" si="40"/>
        <v>2098.3999999999996</v>
      </c>
      <c r="S141" s="6">
        <f t="shared" si="33"/>
        <v>667.3599999999999</v>
      </c>
      <c r="T141" s="6">
        <f t="shared" si="34"/>
        <v>729.28</v>
      </c>
      <c r="U141" s="6"/>
      <c r="V141" s="6"/>
      <c r="W141" s="6"/>
      <c r="X141" s="6"/>
      <c r="Y141" s="8">
        <f t="shared" si="41"/>
        <v>1396.6399999999996</v>
      </c>
      <c r="Z141" s="17">
        <f t="shared" si="42"/>
        <v>0.66557377049180322</v>
      </c>
      <c r="AA141" s="46">
        <v>10.199999999999999</v>
      </c>
      <c r="AB141" s="46"/>
      <c r="AC141" s="6"/>
      <c r="AD141" s="6"/>
      <c r="AE141" s="6"/>
      <c r="AF141" s="6"/>
      <c r="AG141" s="6"/>
      <c r="AH141" s="8">
        <f t="shared" si="43"/>
        <v>701.75999999999988</v>
      </c>
      <c r="AI141" s="19">
        <f t="shared" si="48"/>
        <v>0.33442622950819673</v>
      </c>
      <c r="AJ141" s="6"/>
      <c r="AK141" s="6"/>
      <c r="AL141" s="5">
        <f t="shared" si="37"/>
        <v>0</v>
      </c>
      <c r="AM141" s="11">
        <f t="shared" si="45"/>
        <v>0</v>
      </c>
      <c r="AN141" s="6"/>
      <c r="AO141" s="6"/>
      <c r="AP141" s="6">
        <f t="shared" si="38"/>
        <v>0</v>
      </c>
      <c r="AQ141" s="11">
        <f t="shared" si="46"/>
        <v>0</v>
      </c>
      <c r="AR141" s="6">
        <v>2.8</v>
      </c>
      <c r="AS141" s="6">
        <v>2.2999999999999998</v>
      </c>
      <c r="AT141" s="6"/>
      <c r="AU141" s="6"/>
      <c r="AV141" s="6"/>
      <c r="AW141" s="7"/>
    </row>
    <row r="142" spans="1:49" x14ac:dyDescent="0.3">
      <c r="A142" s="27"/>
      <c r="B142" s="3"/>
      <c r="C142" s="31"/>
      <c r="D142" s="3"/>
      <c r="E142" s="28"/>
      <c r="F142" s="28"/>
      <c r="G142" s="2" t="s">
        <v>286</v>
      </c>
      <c r="H142" t="s">
        <v>287</v>
      </c>
      <c r="I142" t="s">
        <v>259</v>
      </c>
      <c r="J142" s="13">
        <v>18.899999999999999</v>
      </c>
      <c r="K142" s="6">
        <f t="shared" si="35"/>
        <v>40.1</v>
      </c>
      <c r="L142" s="22">
        <f t="shared" si="44"/>
        <v>0.47132169576059846</v>
      </c>
      <c r="M142" s="6">
        <f t="shared" si="47"/>
        <v>33</v>
      </c>
      <c r="N142" s="6">
        <v>10.4</v>
      </c>
      <c r="O142" s="6">
        <v>10.1</v>
      </c>
      <c r="P142" s="6"/>
      <c r="Q142" s="6">
        <v>634</v>
      </c>
      <c r="R142" s="6">
        <f t="shared" si="40"/>
        <v>20922</v>
      </c>
      <c r="S142" s="6">
        <f t="shared" si="33"/>
        <v>6593.6</v>
      </c>
      <c r="T142" s="6">
        <f t="shared" si="34"/>
        <v>6403.4</v>
      </c>
      <c r="U142" s="6"/>
      <c r="V142" s="6"/>
      <c r="W142" s="6"/>
      <c r="X142" s="6"/>
      <c r="Y142" s="8">
        <f t="shared" si="41"/>
        <v>12997</v>
      </c>
      <c r="Z142" s="17">
        <f t="shared" si="42"/>
        <v>0.62121212121212122</v>
      </c>
      <c r="AA142" s="6"/>
      <c r="AB142" s="6"/>
      <c r="AC142" s="6">
        <v>3</v>
      </c>
      <c r="AD142" s="6">
        <v>3.6</v>
      </c>
      <c r="AE142" s="46">
        <v>5.9</v>
      </c>
      <c r="AF142" s="46"/>
      <c r="AG142" s="6"/>
      <c r="AH142" s="8">
        <f t="shared" si="43"/>
        <v>7925</v>
      </c>
      <c r="AI142" s="19">
        <f t="shared" si="48"/>
        <v>0.37878787878787878</v>
      </c>
      <c r="AJ142" s="6"/>
      <c r="AK142" s="6"/>
      <c r="AL142" s="5">
        <f t="shared" si="37"/>
        <v>0</v>
      </c>
      <c r="AM142" s="11">
        <f t="shared" si="45"/>
        <v>0</v>
      </c>
      <c r="AN142" s="6"/>
      <c r="AO142" s="6"/>
      <c r="AP142" s="6">
        <f t="shared" si="38"/>
        <v>0</v>
      </c>
      <c r="AQ142" s="11">
        <f t="shared" si="46"/>
        <v>0</v>
      </c>
      <c r="AR142" s="6">
        <v>3.5</v>
      </c>
      <c r="AS142" s="6">
        <v>3.6</v>
      </c>
      <c r="AT142" s="6"/>
      <c r="AU142" s="6"/>
      <c r="AV142" s="6"/>
      <c r="AW142" s="7"/>
    </row>
    <row r="143" spans="1:49" ht="15" customHeight="1" x14ac:dyDescent="0.3">
      <c r="A143" s="28"/>
      <c r="B143" s="3"/>
      <c r="C143" s="32"/>
      <c r="D143" s="3"/>
      <c r="E143" s="27"/>
      <c r="F143" s="27"/>
      <c r="G143" s="2" t="s">
        <v>301</v>
      </c>
      <c r="H143" t="s">
        <v>302</v>
      </c>
      <c r="I143" t="s">
        <v>263</v>
      </c>
      <c r="J143" s="8">
        <v>26.4</v>
      </c>
      <c r="K143" s="6">
        <f t="shared" si="35"/>
        <v>55.5</v>
      </c>
      <c r="L143" s="22">
        <f t="shared" si="44"/>
        <v>0.47567567567567565</v>
      </c>
      <c r="M143" s="6">
        <f t="shared" si="47"/>
        <v>48.3</v>
      </c>
      <c r="N143" s="6">
        <v>8.5</v>
      </c>
      <c r="O143" s="6">
        <v>9.1999999999999993</v>
      </c>
      <c r="P143" s="6"/>
      <c r="Q143" s="6">
        <v>370.5</v>
      </c>
      <c r="R143" s="6">
        <f t="shared" si="40"/>
        <v>17895.149999999998</v>
      </c>
      <c r="S143" s="6">
        <f t="shared" si="33"/>
        <v>3149.25</v>
      </c>
      <c r="T143" s="6">
        <f t="shared" si="34"/>
        <v>3408.6</v>
      </c>
      <c r="U143" s="6"/>
      <c r="V143" s="6"/>
      <c r="W143" s="6"/>
      <c r="X143" s="6"/>
      <c r="Y143" s="8">
        <f t="shared" si="41"/>
        <v>6557.8499999999995</v>
      </c>
      <c r="Z143" s="17">
        <f t="shared" si="42"/>
        <v>0.36645962732919257</v>
      </c>
      <c r="AA143" s="6"/>
      <c r="AB143" s="6"/>
      <c r="AC143" s="46">
        <v>27.6</v>
      </c>
      <c r="AD143" s="46"/>
      <c r="AE143" s="6"/>
      <c r="AF143" s="6"/>
      <c r="AG143" s="6"/>
      <c r="AH143" s="8">
        <f t="shared" si="43"/>
        <v>10225.800000000001</v>
      </c>
      <c r="AI143" s="19">
        <f t="shared" si="48"/>
        <v>0.57142857142857151</v>
      </c>
      <c r="AJ143" s="6"/>
      <c r="AK143" s="6"/>
      <c r="AL143" s="5">
        <f t="shared" si="37"/>
        <v>0</v>
      </c>
      <c r="AM143" s="11">
        <f t="shared" si="45"/>
        <v>0</v>
      </c>
      <c r="AN143" s="6">
        <v>1.5</v>
      </c>
      <c r="AO143" s="6">
        <v>1.5</v>
      </c>
      <c r="AP143" s="6">
        <f t="shared" si="38"/>
        <v>1111.5</v>
      </c>
      <c r="AQ143" s="11">
        <f t="shared" si="46"/>
        <v>6.2111801242236031E-2</v>
      </c>
      <c r="AR143" s="6">
        <v>3.6</v>
      </c>
      <c r="AS143" s="6">
        <v>3.6</v>
      </c>
      <c r="AT143" s="6"/>
      <c r="AU143" s="6"/>
      <c r="AV143" s="6"/>
      <c r="AW143" s="7"/>
    </row>
    <row r="144" spans="1:49" ht="15" customHeight="1" x14ac:dyDescent="0.3">
      <c r="A144" s="28"/>
      <c r="B144" s="3"/>
      <c r="C144" s="32"/>
      <c r="D144" s="3"/>
      <c r="E144" s="30"/>
      <c r="F144" s="28"/>
      <c r="G144" s="2" t="s">
        <v>303</v>
      </c>
      <c r="H144" t="s">
        <v>304</v>
      </c>
      <c r="I144" t="s">
        <v>263</v>
      </c>
      <c r="J144" s="13">
        <v>32</v>
      </c>
      <c r="K144" s="6">
        <f t="shared" si="35"/>
        <v>56</v>
      </c>
      <c r="L144" s="22">
        <f t="shared" si="44"/>
        <v>0.5714285714285714</v>
      </c>
      <c r="M144" s="6">
        <f t="shared" si="47"/>
        <v>48.9</v>
      </c>
      <c r="N144" s="6">
        <v>9.1</v>
      </c>
      <c r="O144" s="6">
        <v>9.1</v>
      </c>
      <c r="P144" s="6"/>
      <c r="Q144" s="6">
        <v>521.79999999999995</v>
      </c>
      <c r="R144" s="6">
        <f t="shared" si="40"/>
        <v>25516.019999999997</v>
      </c>
      <c r="S144" s="6">
        <f t="shared" ref="S144:S172" si="49">N144*Q144</f>
        <v>4748.3799999999992</v>
      </c>
      <c r="T144" s="6">
        <f t="shared" ref="T144:T172" si="50">O144*Q144</f>
        <v>4748.3799999999992</v>
      </c>
      <c r="U144" s="6"/>
      <c r="V144" s="6"/>
      <c r="W144" s="6"/>
      <c r="X144" s="6"/>
      <c r="Y144" s="8">
        <f t="shared" si="41"/>
        <v>9496.7599999999984</v>
      </c>
      <c r="Z144" s="17">
        <f t="shared" si="42"/>
        <v>0.3721881390593047</v>
      </c>
      <c r="AA144" s="6"/>
      <c r="AB144" s="6"/>
      <c r="AC144" s="46">
        <v>27.7</v>
      </c>
      <c r="AD144" s="46"/>
      <c r="AE144" s="6"/>
      <c r="AF144" s="6"/>
      <c r="AG144" s="6"/>
      <c r="AH144" s="8">
        <f t="shared" si="43"/>
        <v>14453.859999999999</v>
      </c>
      <c r="AI144" s="19">
        <f t="shared" si="48"/>
        <v>0.56646216768916158</v>
      </c>
      <c r="AJ144" s="6"/>
      <c r="AK144" s="6"/>
      <c r="AL144" s="5">
        <f t="shared" si="37"/>
        <v>0</v>
      </c>
      <c r="AM144" s="11">
        <f t="shared" si="45"/>
        <v>0</v>
      </c>
      <c r="AN144" s="6">
        <v>1.5</v>
      </c>
      <c r="AO144" s="6">
        <v>1.5</v>
      </c>
      <c r="AP144" s="6">
        <f t="shared" si="38"/>
        <v>1565.3999999999999</v>
      </c>
      <c r="AQ144" s="11">
        <f t="shared" si="46"/>
        <v>6.1349693251533742E-2</v>
      </c>
      <c r="AR144" s="6">
        <v>3.5</v>
      </c>
      <c r="AS144" s="6">
        <v>3.6</v>
      </c>
      <c r="AT144" s="6"/>
      <c r="AU144" s="6"/>
      <c r="AV144" s="6"/>
      <c r="AW144" s="7"/>
    </row>
    <row r="145" spans="1:49" ht="15" customHeight="1" x14ac:dyDescent="0.3">
      <c r="A145" s="27"/>
      <c r="B145" s="3"/>
      <c r="C145" s="31"/>
      <c r="D145" s="3"/>
      <c r="E145" s="27"/>
      <c r="F145" s="27"/>
      <c r="G145" s="2" t="s">
        <v>306</v>
      </c>
      <c r="H145" t="s">
        <v>305</v>
      </c>
      <c r="I145" t="s">
        <v>263</v>
      </c>
      <c r="J145" s="8">
        <v>17</v>
      </c>
      <c r="K145" s="6">
        <f t="shared" si="35"/>
        <v>55.8</v>
      </c>
      <c r="L145" s="22">
        <f t="shared" si="44"/>
        <v>0.30465949820788529</v>
      </c>
      <c r="M145" s="6">
        <f t="shared" si="47"/>
        <v>48.8</v>
      </c>
      <c r="N145" s="6">
        <v>9.4</v>
      </c>
      <c r="O145" s="6">
        <v>8.9</v>
      </c>
      <c r="P145" s="6"/>
      <c r="Q145" s="6">
        <v>194.8</v>
      </c>
      <c r="R145" s="6">
        <f t="shared" si="40"/>
        <v>9506.24</v>
      </c>
      <c r="S145" s="6">
        <f t="shared" si="49"/>
        <v>1831.1200000000001</v>
      </c>
      <c r="T145" s="6">
        <f t="shared" si="50"/>
        <v>1733.7200000000003</v>
      </c>
      <c r="U145" s="6"/>
      <c r="V145" s="6"/>
      <c r="W145" s="6">
        <v>3.5</v>
      </c>
      <c r="X145" s="6">
        <v>3.5</v>
      </c>
      <c r="Y145" s="8">
        <f t="shared" si="41"/>
        <v>4928.4400000000005</v>
      </c>
      <c r="Z145" s="17">
        <f t="shared" si="42"/>
        <v>0.51844262295081966</v>
      </c>
      <c r="AA145" s="46">
        <v>14</v>
      </c>
      <c r="AB145" s="46"/>
      <c r="AC145" s="6">
        <v>1.5</v>
      </c>
      <c r="AD145" s="6">
        <v>1.5</v>
      </c>
      <c r="AE145" s="6"/>
      <c r="AF145" s="6"/>
      <c r="AG145" s="6"/>
      <c r="AH145" s="8">
        <f t="shared" si="43"/>
        <v>3311.6000000000004</v>
      </c>
      <c r="AI145" s="19">
        <f t="shared" si="48"/>
        <v>0.34836065573770492</v>
      </c>
      <c r="AJ145" s="46">
        <v>3.5</v>
      </c>
      <c r="AK145" s="46"/>
      <c r="AL145" s="5">
        <f t="shared" si="37"/>
        <v>681.80000000000007</v>
      </c>
      <c r="AM145" s="11">
        <f t="shared" si="45"/>
        <v>7.1721311475409846E-2</v>
      </c>
      <c r="AN145" s="6">
        <v>1.5</v>
      </c>
      <c r="AO145" s="6">
        <v>1.5</v>
      </c>
      <c r="AP145" s="6">
        <f t="shared" si="38"/>
        <v>584.40000000000009</v>
      </c>
      <c r="AQ145" s="11">
        <f t="shared" si="46"/>
        <v>6.147540983606558E-2</v>
      </c>
      <c r="AR145" s="6">
        <v>3.5</v>
      </c>
      <c r="AS145" s="6">
        <v>3.5</v>
      </c>
      <c r="AT145" s="6"/>
      <c r="AU145" s="6"/>
      <c r="AV145" s="6"/>
      <c r="AW145" s="7"/>
    </row>
    <row r="146" spans="1:49" ht="15" customHeight="1" x14ac:dyDescent="0.3">
      <c r="A146" s="28"/>
      <c r="B146" s="3"/>
      <c r="C146" s="31"/>
      <c r="D146" s="3"/>
      <c r="E146" s="27"/>
      <c r="F146" s="27"/>
      <c r="G146" s="2" t="s">
        <v>307</v>
      </c>
      <c r="H146" t="s">
        <v>308</v>
      </c>
      <c r="I146" t="s">
        <v>263</v>
      </c>
      <c r="J146" s="8">
        <v>19.5</v>
      </c>
      <c r="K146" s="6">
        <f t="shared" si="35"/>
        <v>55.6</v>
      </c>
      <c r="L146" s="22">
        <f t="shared" si="44"/>
        <v>0.35071942446043164</v>
      </c>
      <c r="M146" s="6">
        <f t="shared" si="47"/>
        <v>48.6</v>
      </c>
      <c r="N146" s="6">
        <v>9.1999999999999993</v>
      </c>
      <c r="O146" s="6">
        <v>9.4</v>
      </c>
      <c r="P146" s="6"/>
      <c r="Q146" s="6">
        <v>282.60000000000002</v>
      </c>
      <c r="R146" s="6">
        <f t="shared" si="40"/>
        <v>13734.360000000002</v>
      </c>
      <c r="S146" s="6">
        <f t="shared" si="49"/>
        <v>2599.92</v>
      </c>
      <c r="T146" s="6">
        <f t="shared" si="50"/>
        <v>2656.4400000000005</v>
      </c>
      <c r="U146" s="6"/>
      <c r="V146" s="6"/>
      <c r="W146" s="46">
        <v>27</v>
      </c>
      <c r="X146" s="46"/>
      <c r="Y146" s="8">
        <f t="shared" si="41"/>
        <v>12886.560000000001</v>
      </c>
      <c r="Z146" s="17">
        <f t="shared" si="42"/>
        <v>0.93827160493827155</v>
      </c>
      <c r="AA146" s="6"/>
      <c r="AB146" s="6"/>
      <c r="AC146" s="6"/>
      <c r="AD146" s="6"/>
      <c r="AE146" s="6"/>
      <c r="AF146" s="6"/>
      <c r="AG146" s="6"/>
      <c r="AH146" s="8">
        <f t="shared" si="43"/>
        <v>0</v>
      </c>
      <c r="AI146" s="19">
        <f t="shared" si="48"/>
        <v>0</v>
      </c>
      <c r="AJ146" s="6"/>
      <c r="AK146" s="6"/>
      <c r="AL146" s="5">
        <f t="shared" si="37"/>
        <v>0</v>
      </c>
      <c r="AM146" s="11">
        <f t="shared" si="45"/>
        <v>0</v>
      </c>
      <c r="AN146" s="6">
        <v>1.5</v>
      </c>
      <c r="AO146" s="6">
        <v>1.5</v>
      </c>
      <c r="AP146" s="6">
        <f t="shared" si="38"/>
        <v>847.80000000000007</v>
      </c>
      <c r="AQ146" s="11">
        <f t="shared" si="46"/>
        <v>6.1728395061728392E-2</v>
      </c>
      <c r="AR146" s="6">
        <v>3.5</v>
      </c>
      <c r="AS146" s="6">
        <v>3.5</v>
      </c>
      <c r="AT146" s="6"/>
      <c r="AU146" s="6"/>
      <c r="AV146" s="6"/>
      <c r="AW146" s="7"/>
    </row>
    <row r="147" spans="1:49" x14ac:dyDescent="0.3">
      <c r="A147" s="28"/>
      <c r="B147" s="3"/>
      <c r="C147" s="32"/>
      <c r="D147" s="3"/>
      <c r="E147" s="28"/>
      <c r="F147" s="28"/>
      <c r="G147" s="2" t="s">
        <v>288</v>
      </c>
      <c r="H147" t="s">
        <v>289</v>
      </c>
      <c r="I147" t="s">
        <v>259</v>
      </c>
      <c r="J147" s="8">
        <v>15.2</v>
      </c>
      <c r="K147" s="6">
        <f t="shared" si="35"/>
        <v>33.4</v>
      </c>
      <c r="L147" s="22">
        <f t="shared" si="44"/>
        <v>0.45508982035928142</v>
      </c>
      <c r="M147" s="6">
        <f t="shared" si="47"/>
        <v>28.999999999999996</v>
      </c>
      <c r="N147" s="6">
        <v>6.5</v>
      </c>
      <c r="O147" s="6">
        <v>6.9</v>
      </c>
      <c r="P147" s="6"/>
      <c r="Q147" s="6">
        <v>358.4</v>
      </c>
      <c r="R147" s="6">
        <f t="shared" si="40"/>
        <v>10393.599999999999</v>
      </c>
      <c r="S147" s="6">
        <f t="shared" si="49"/>
        <v>2329.6</v>
      </c>
      <c r="T147" s="6">
        <f t="shared" si="50"/>
        <v>2472.96</v>
      </c>
      <c r="U147" s="6"/>
      <c r="V147" s="6"/>
      <c r="W147" s="6"/>
      <c r="X147" s="6"/>
      <c r="Y147" s="8">
        <f t="shared" si="41"/>
        <v>4802.5599999999995</v>
      </c>
      <c r="Z147" s="17">
        <f t="shared" si="42"/>
        <v>0.46206896551724147</v>
      </c>
      <c r="AA147" s="6">
        <v>4.5</v>
      </c>
      <c r="AB147" s="6">
        <v>4.5</v>
      </c>
      <c r="AC147" s="6">
        <v>1.2</v>
      </c>
      <c r="AD147" s="6">
        <v>1.2</v>
      </c>
      <c r="AE147" s="6"/>
      <c r="AF147" s="6"/>
      <c r="AG147" s="6"/>
      <c r="AH147" s="8">
        <f t="shared" si="43"/>
        <v>4085.7599999999993</v>
      </c>
      <c r="AI147" s="19">
        <f t="shared" si="48"/>
        <v>0.39310344827586208</v>
      </c>
      <c r="AJ147" s="46">
        <v>4.2</v>
      </c>
      <c r="AK147" s="46"/>
      <c r="AL147" s="5">
        <f t="shared" si="37"/>
        <v>1505.28</v>
      </c>
      <c r="AM147" s="11">
        <f t="shared" si="45"/>
        <v>0.14482758620689656</v>
      </c>
      <c r="AN147" s="6"/>
      <c r="AO147" s="6"/>
      <c r="AP147" s="6">
        <f t="shared" si="38"/>
        <v>0</v>
      </c>
      <c r="AQ147" s="11">
        <f t="shared" si="46"/>
        <v>0</v>
      </c>
      <c r="AR147" s="6">
        <v>2.1</v>
      </c>
      <c r="AS147" s="6">
        <v>2.2999999999999998</v>
      </c>
      <c r="AT147" s="6"/>
      <c r="AU147" s="6"/>
      <c r="AV147" s="6"/>
      <c r="AW147" s="7"/>
    </row>
    <row r="148" spans="1:49" x14ac:dyDescent="0.3">
      <c r="A148" s="28"/>
      <c r="B148" s="3"/>
      <c r="C148" s="32"/>
      <c r="D148" s="3"/>
      <c r="E148" s="27"/>
      <c r="F148" s="27"/>
      <c r="G148" s="2" t="s">
        <v>282</v>
      </c>
      <c r="H148" t="s">
        <v>290</v>
      </c>
      <c r="I148" t="s">
        <v>259</v>
      </c>
      <c r="J148" s="8">
        <v>19.399999999999999</v>
      </c>
      <c r="K148" s="6">
        <f t="shared" si="35"/>
        <v>33.6</v>
      </c>
      <c r="L148" s="22">
        <f t="shared" si="44"/>
        <v>0.57738095238095233</v>
      </c>
      <c r="M148" s="6">
        <f t="shared" si="47"/>
        <v>29.3</v>
      </c>
      <c r="N148" s="6">
        <v>10.9</v>
      </c>
      <c r="O148" s="6">
        <v>10.7</v>
      </c>
      <c r="P148" s="6"/>
      <c r="Q148" s="6">
        <v>112.2</v>
      </c>
      <c r="R148" s="6">
        <f t="shared" si="40"/>
        <v>3287.46</v>
      </c>
      <c r="S148" s="6">
        <f t="shared" si="49"/>
        <v>1222.98</v>
      </c>
      <c r="T148" s="6">
        <f t="shared" si="50"/>
        <v>1200.54</v>
      </c>
      <c r="U148" s="6"/>
      <c r="V148" s="6"/>
      <c r="W148" s="6"/>
      <c r="X148" s="6"/>
      <c r="Y148" s="8">
        <f t="shared" si="41"/>
        <v>2423.5200000000004</v>
      </c>
      <c r="Z148" s="17">
        <f t="shared" si="42"/>
        <v>0.73720136518771329</v>
      </c>
      <c r="AA148" s="6"/>
      <c r="AB148" s="6"/>
      <c r="AC148" s="46">
        <v>7.7</v>
      </c>
      <c r="AD148" s="46"/>
      <c r="AE148" s="6"/>
      <c r="AF148" s="6"/>
      <c r="AG148" s="6"/>
      <c r="AH148" s="8">
        <f t="shared" si="43"/>
        <v>863.94</v>
      </c>
      <c r="AI148" s="19">
        <f t="shared" si="48"/>
        <v>0.26279863481228671</v>
      </c>
      <c r="AJ148" s="6"/>
      <c r="AK148" s="6"/>
      <c r="AL148" s="5">
        <f t="shared" si="37"/>
        <v>0</v>
      </c>
      <c r="AM148" s="11">
        <f t="shared" si="45"/>
        <v>0</v>
      </c>
      <c r="AN148" s="6"/>
      <c r="AO148" s="6"/>
      <c r="AP148" s="6">
        <f t="shared" si="38"/>
        <v>0</v>
      </c>
      <c r="AQ148" s="11">
        <f t="shared" si="46"/>
        <v>0</v>
      </c>
      <c r="AR148" s="6">
        <v>2</v>
      </c>
      <c r="AS148" s="6">
        <v>2.2999999999999998</v>
      </c>
      <c r="AT148" s="6"/>
      <c r="AU148" s="6"/>
      <c r="AV148" s="6"/>
      <c r="AW148" s="7"/>
    </row>
    <row r="149" spans="1:49" x14ac:dyDescent="0.3">
      <c r="A149" s="28"/>
      <c r="B149" s="3"/>
      <c r="C149" s="32"/>
      <c r="D149" s="3"/>
      <c r="E149" s="28"/>
      <c r="F149" s="28"/>
      <c r="G149" s="2" t="s">
        <v>291</v>
      </c>
      <c r="H149" t="s">
        <v>292</v>
      </c>
      <c r="I149" t="s">
        <v>259</v>
      </c>
      <c r="J149" s="8">
        <v>0</v>
      </c>
      <c r="K149" s="6">
        <f t="shared" si="35"/>
        <v>34.4</v>
      </c>
      <c r="L149" s="22">
        <f t="shared" si="44"/>
        <v>0</v>
      </c>
      <c r="M149" s="6">
        <f t="shared" si="47"/>
        <v>29.2</v>
      </c>
      <c r="N149" s="6">
        <v>10.8</v>
      </c>
      <c r="O149" s="6">
        <v>10.6</v>
      </c>
      <c r="P149" s="6"/>
      <c r="Q149" s="6">
        <v>155.80000000000001</v>
      </c>
      <c r="R149" s="6">
        <f t="shared" si="40"/>
        <v>4549.3600000000006</v>
      </c>
      <c r="S149" s="6">
        <f t="shared" si="49"/>
        <v>1682.6400000000003</v>
      </c>
      <c r="T149" s="6">
        <f t="shared" si="50"/>
        <v>1651.48</v>
      </c>
      <c r="U149" s="6"/>
      <c r="V149" s="6"/>
      <c r="W149" s="6"/>
      <c r="X149" s="6"/>
      <c r="Y149" s="8">
        <f t="shared" si="41"/>
        <v>3334.12</v>
      </c>
      <c r="Z149" s="17">
        <f t="shared" si="42"/>
        <v>0.73287671232876705</v>
      </c>
      <c r="AA149" s="6"/>
      <c r="AB149" s="6"/>
      <c r="AC149" s="46">
        <v>7.8</v>
      </c>
      <c r="AD149" s="46"/>
      <c r="AE149" s="6"/>
      <c r="AF149" s="6"/>
      <c r="AG149" s="6"/>
      <c r="AH149" s="8">
        <f t="shared" si="43"/>
        <v>1215.24</v>
      </c>
      <c r="AI149" s="19">
        <f t="shared" si="48"/>
        <v>0.26712328767123289</v>
      </c>
      <c r="AJ149" s="6"/>
      <c r="AK149" s="6"/>
      <c r="AL149" s="5">
        <f t="shared" si="37"/>
        <v>0</v>
      </c>
      <c r="AM149" s="11">
        <f t="shared" si="45"/>
        <v>0</v>
      </c>
      <c r="AN149" s="6"/>
      <c r="AO149" s="6"/>
      <c r="AP149" s="6">
        <f t="shared" si="38"/>
        <v>0</v>
      </c>
      <c r="AQ149" s="11">
        <f t="shared" si="46"/>
        <v>0</v>
      </c>
      <c r="AR149" s="6">
        <v>2.5</v>
      </c>
      <c r="AS149" s="6">
        <v>2.7</v>
      </c>
      <c r="AT149" s="6"/>
      <c r="AU149" s="6"/>
      <c r="AV149" s="6"/>
      <c r="AW149" s="7"/>
    </row>
    <row r="150" spans="1:49" x14ac:dyDescent="0.3">
      <c r="A150" s="28"/>
      <c r="B150" s="3"/>
      <c r="C150" s="32"/>
      <c r="D150" s="3"/>
      <c r="E150" s="28"/>
      <c r="F150" s="30"/>
      <c r="G150" s="2" t="s">
        <v>293</v>
      </c>
      <c r="H150" t="s">
        <v>294</v>
      </c>
      <c r="I150" t="s">
        <v>263</v>
      </c>
      <c r="J150" s="8">
        <v>11</v>
      </c>
      <c r="K150" s="6">
        <f t="shared" si="35"/>
        <v>33.799999999999997</v>
      </c>
      <c r="L150" s="22">
        <f t="shared" si="44"/>
        <v>0.32544378698224857</v>
      </c>
      <c r="M150" s="6">
        <f t="shared" si="47"/>
        <v>27.5</v>
      </c>
      <c r="N150" s="6">
        <v>10.6</v>
      </c>
      <c r="O150" s="6">
        <v>7.3</v>
      </c>
      <c r="P150" s="6"/>
      <c r="Q150" s="6">
        <v>149.4</v>
      </c>
      <c r="R150" s="6">
        <f t="shared" si="40"/>
        <v>4108.5</v>
      </c>
      <c r="S150" s="6">
        <f t="shared" si="49"/>
        <v>1583.64</v>
      </c>
      <c r="T150" s="6">
        <f t="shared" si="50"/>
        <v>1090.6200000000001</v>
      </c>
      <c r="U150" s="6"/>
      <c r="V150" s="6"/>
      <c r="W150" s="6"/>
      <c r="X150" s="6"/>
      <c r="Y150" s="8">
        <f t="shared" si="41"/>
        <v>2674.2599999999998</v>
      </c>
      <c r="Z150" s="17">
        <f t="shared" si="42"/>
        <v>0.65090909090909088</v>
      </c>
      <c r="AA150" s="6"/>
      <c r="AB150" s="6"/>
      <c r="AC150" s="46">
        <v>9.6</v>
      </c>
      <c r="AD150" s="46"/>
      <c r="AE150" s="6"/>
      <c r="AF150" s="6"/>
      <c r="AG150" s="6"/>
      <c r="AH150" s="8">
        <f t="shared" si="43"/>
        <v>1434.24</v>
      </c>
      <c r="AI150" s="19">
        <f t="shared" si="48"/>
        <v>0.34909090909090906</v>
      </c>
      <c r="AJ150" s="6"/>
      <c r="AK150" s="6"/>
      <c r="AL150" s="5">
        <f t="shared" si="37"/>
        <v>0</v>
      </c>
      <c r="AM150" s="11">
        <f t="shared" si="45"/>
        <v>0</v>
      </c>
      <c r="AN150" s="6"/>
      <c r="AO150" s="6"/>
      <c r="AP150" s="6">
        <f t="shared" si="38"/>
        <v>0</v>
      </c>
      <c r="AQ150" s="11">
        <f t="shared" si="46"/>
        <v>0</v>
      </c>
      <c r="AR150" s="6">
        <v>3.2</v>
      </c>
      <c r="AS150" s="6">
        <v>3.1</v>
      </c>
      <c r="AT150" s="6"/>
      <c r="AU150" s="6"/>
      <c r="AV150" s="6"/>
      <c r="AW150" s="7"/>
    </row>
    <row r="151" spans="1:49" x14ac:dyDescent="0.3">
      <c r="A151" s="28"/>
      <c r="B151" s="3"/>
      <c r="C151" s="32"/>
      <c r="D151" s="3"/>
      <c r="E151" s="28"/>
      <c r="F151" s="28"/>
      <c r="G151" s="2" t="s">
        <v>295</v>
      </c>
      <c r="H151" t="s">
        <v>296</v>
      </c>
      <c r="I151" t="s">
        <v>263</v>
      </c>
      <c r="J151" s="8">
        <v>6</v>
      </c>
      <c r="K151" s="6">
        <f t="shared" si="35"/>
        <v>35.9</v>
      </c>
      <c r="L151" s="22">
        <f t="shared" si="44"/>
        <v>0.16713091922005571</v>
      </c>
      <c r="M151" s="6">
        <f t="shared" si="47"/>
        <v>30.4</v>
      </c>
      <c r="N151" s="6">
        <v>9.5</v>
      </c>
      <c r="O151" s="6">
        <v>10.4</v>
      </c>
      <c r="P151" s="6"/>
      <c r="Q151" s="6">
        <v>153.69999999999999</v>
      </c>
      <c r="R151" s="6">
        <f t="shared" si="40"/>
        <v>4672.4799999999996</v>
      </c>
      <c r="S151" s="6">
        <f t="shared" si="49"/>
        <v>1460.1499999999999</v>
      </c>
      <c r="T151" s="6">
        <f t="shared" si="50"/>
        <v>1598.48</v>
      </c>
      <c r="U151" s="6"/>
      <c r="V151" s="6"/>
      <c r="W151" s="6"/>
      <c r="X151" s="6"/>
      <c r="Y151" s="8">
        <f t="shared" si="41"/>
        <v>3058.6299999999997</v>
      </c>
      <c r="Z151" s="17">
        <f t="shared" si="42"/>
        <v>0.65460526315789469</v>
      </c>
      <c r="AA151" s="6"/>
      <c r="AB151" s="6"/>
      <c r="AC151" s="46">
        <v>8.5</v>
      </c>
      <c r="AD151" s="46"/>
      <c r="AE151" s="6"/>
      <c r="AF151" s="6"/>
      <c r="AG151" s="6"/>
      <c r="AH151" s="8">
        <f t="shared" si="43"/>
        <v>1306.4499999999998</v>
      </c>
      <c r="AI151" s="19">
        <f t="shared" si="48"/>
        <v>0.27960526315789475</v>
      </c>
      <c r="AJ151" s="6"/>
      <c r="AK151" s="6"/>
      <c r="AL151" s="5">
        <f t="shared" si="37"/>
        <v>0</v>
      </c>
      <c r="AM151" s="11">
        <f t="shared" si="45"/>
        <v>0</v>
      </c>
      <c r="AN151" s="46">
        <v>2</v>
      </c>
      <c r="AO151" s="46"/>
      <c r="AP151" s="6">
        <f t="shared" si="38"/>
        <v>307.39999999999998</v>
      </c>
      <c r="AQ151" s="11">
        <f t="shared" si="46"/>
        <v>6.5789473684210523E-2</v>
      </c>
      <c r="AR151" s="6">
        <v>2.6</v>
      </c>
      <c r="AS151" s="6">
        <v>2.9</v>
      </c>
      <c r="AT151" s="6"/>
      <c r="AU151" s="6"/>
      <c r="AV151" s="6"/>
      <c r="AW151" s="7"/>
    </row>
    <row r="152" spans="1:49" x14ac:dyDescent="0.3">
      <c r="A152" s="28"/>
      <c r="B152" s="3"/>
      <c r="C152" s="32"/>
      <c r="D152" s="3"/>
      <c r="E152" s="27"/>
      <c r="F152" s="28"/>
      <c r="G152" s="2" t="s">
        <v>297</v>
      </c>
      <c r="H152" t="s">
        <v>298</v>
      </c>
      <c r="I152" t="s">
        <v>263</v>
      </c>
      <c r="J152" s="8">
        <v>12.2</v>
      </c>
      <c r="K152" s="6">
        <f t="shared" si="35"/>
        <v>42.400000000000006</v>
      </c>
      <c r="L152" s="22">
        <f t="shared" si="44"/>
        <v>0.28773584905660371</v>
      </c>
      <c r="M152" s="6">
        <f t="shared" si="47"/>
        <v>30.700000000000003</v>
      </c>
      <c r="N152" s="6">
        <v>10.3</v>
      </c>
      <c r="O152" s="6">
        <v>10.8</v>
      </c>
      <c r="P152" s="6"/>
      <c r="Q152" s="6">
        <v>450.8</v>
      </c>
      <c r="R152" s="6">
        <f t="shared" si="40"/>
        <v>13839.560000000001</v>
      </c>
      <c r="S152" s="6">
        <f t="shared" si="49"/>
        <v>4643.2400000000007</v>
      </c>
      <c r="T152" s="6">
        <f t="shared" si="50"/>
        <v>4868.6400000000003</v>
      </c>
      <c r="U152" s="6"/>
      <c r="V152" s="6"/>
      <c r="W152" s="6"/>
      <c r="X152" s="6"/>
      <c r="Y152" s="8">
        <f t="shared" si="41"/>
        <v>9511.880000000001</v>
      </c>
      <c r="Z152" s="17">
        <f t="shared" si="42"/>
        <v>0.68729641693811072</v>
      </c>
      <c r="AA152" s="6"/>
      <c r="AB152" s="6"/>
      <c r="AC152" s="46">
        <v>7.6</v>
      </c>
      <c r="AD152" s="46"/>
      <c r="AE152" s="6"/>
      <c r="AF152" s="6"/>
      <c r="AG152" s="6"/>
      <c r="AH152" s="8">
        <f t="shared" si="43"/>
        <v>3426.08</v>
      </c>
      <c r="AI152" s="19">
        <f t="shared" si="48"/>
        <v>0.24755700325732896</v>
      </c>
      <c r="AJ152" s="6"/>
      <c r="AK152" s="6"/>
      <c r="AL152" s="5">
        <f t="shared" si="37"/>
        <v>0</v>
      </c>
      <c r="AM152" s="11">
        <f t="shared" si="45"/>
        <v>0</v>
      </c>
      <c r="AN152" s="46">
        <v>2</v>
      </c>
      <c r="AO152" s="46"/>
      <c r="AP152" s="6">
        <f t="shared" si="38"/>
        <v>901.6</v>
      </c>
      <c r="AQ152" s="11">
        <f t="shared" si="46"/>
        <v>6.5146579804560248E-2</v>
      </c>
      <c r="AR152" s="6">
        <v>3</v>
      </c>
      <c r="AS152" s="6">
        <v>8.6999999999999993</v>
      </c>
      <c r="AT152" s="6"/>
      <c r="AU152" s="6"/>
      <c r="AV152" s="6"/>
      <c r="AW152" s="7"/>
    </row>
    <row r="153" spans="1:49" x14ac:dyDescent="0.3">
      <c r="A153" s="28"/>
      <c r="B153" s="3"/>
      <c r="C153" s="32"/>
      <c r="D153" s="3"/>
      <c r="E153" s="27"/>
      <c r="F153" s="27"/>
      <c r="G153" s="2" t="s">
        <v>273</v>
      </c>
      <c r="H153" t="s">
        <v>299</v>
      </c>
      <c r="I153" t="s">
        <v>263</v>
      </c>
      <c r="J153" s="8">
        <v>22.4</v>
      </c>
      <c r="K153" s="6">
        <f t="shared" si="35"/>
        <v>35.9</v>
      </c>
      <c r="L153" s="22">
        <f t="shared" si="44"/>
        <v>0.62395543175487467</v>
      </c>
      <c r="M153" s="6">
        <f t="shared" si="47"/>
        <v>29.5</v>
      </c>
      <c r="N153" s="8">
        <v>11</v>
      </c>
      <c r="O153" s="6">
        <v>11.1</v>
      </c>
      <c r="P153" s="6"/>
      <c r="Q153" s="6">
        <v>812</v>
      </c>
      <c r="R153" s="6">
        <f t="shared" si="40"/>
        <v>23954</v>
      </c>
      <c r="S153" s="6">
        <f t="shared" si="49"/>
        <v>8932</v>
      </c>
      <c r="T153" s="6">
        <f t="shared" si="50"/>
        <v>9013.1999999999989</v>
      </c>
      <c r="U153" s="6"/>
      <c r="V153" s="6"/>
      <c r="W153" s="6"/>
      <c r="X153" s="6"/>
      <c r="Y153" s="8">
        <f t="shared" si="41"/>
        <v>17945.2</v>
      </c>
      <c r="Z153" s="17">
        <f t="shared" si="42"/>
        <v>0.74915254237288142</v>
      </c>
      <c r="AA153" s="6"/>
      <c r="AB153" s="6"/>
      <c r="AC153" s="46">
        <v>5.4</v>
      </c>
      <c r="AD153" s="46"/>
      <c r="AE153" s="6"/>
      <c r="AF153" s="6"/>
      <c r="AG153" s="6"/>
      <c r="AH153" s="8">
        <f t="shared" si="43"/>
        <v>4384.8</v>
      </c>
      <c r="AI153" s="19">
        <f t="shared" si="48"/>
        <v>0.18305084745762712</v>
      </c>
      <c r="AJ153" s="6"/>
      <c r="AK153" s="6"/>
      <c r="AL153" s="5">
        <f t="shared" si="37"/>
        <v>0</v>
      </c>
      <c r="AM153" s="11">
        <f t="shared" si="45"/>
        <v>0</v>
      </c>
      <c r="AN153" s="46">
        <v>2</v>
      </c>
      <c r="AO153" s="46"/>
      <c r="AP153" s="6">
        <f t="shared" si="38"/>
        <v>1624</v>
      </c>
      <c r="AQ153" s="11">
        <f t="shared" si="46"/>
        <v>6.7796610169491525E-2</v>
      </c>
      <c r="AR153" s="6">
        <v>3.1</v>
      </c>
      <c r="AS153" s="6">
        <v>3.3</v>
      </c>
      <c r="AT153" s="6"/>
      <c r="AU153" s="6"/>
      <c r="AV153" s="6"/>
      <c r="AW153" s="7"/>
    </row>
    <row r="154" spans="1:49" x14ac:dyDescent="0.3">
      <c r="A154" s="27"/>
      <c r="B154" s="3"/>
      <c r="C154" s="28"/>
      <c r="D154" s="3"/>
      <c r="E154" s="27"/>
      <c r="F154" s="1"/>
      <c r="G154" s="2" t="s">
        <v>300</v>
      </c>
      <c r="H154" t="s">
        <v>270</v>
      </c>
      <c r="I154" t="s">
        <v>263</v>
      </c>
      <c r="J154" s="8">
        <v>15.3</v>
      </c>
      <c r="K154" s="6">
        <f t="shared" si="35"/>
        <v>58.599999999999994</v>
      </c>
      <c r="L154" s="22">
        <f t="shared" si="44"/>
        <v>0.26109215017064852</v>
      </c>
      <c r="M154" s="6">
        <f t="shared" si="47"/>
        <v>45.9</v>
      </c>
      <c r="N154" s="10">
        <v>9</v>
      </c>
      <c r="O154" s="6"/>
      <c r="P154" s="6"/>
      <c r="Q154" s="6">
        <v>902.3</v>
      </c>
      <c r="R154" s="6">
        <f t="shared" si="40"/>
        <v>41415.57</v>
      </c>
      <c r="S154" s="6">
        <f t="shared" si="49"/>
        <v>8120.7</v>
      </c>
      <c r="T154" s="6">
        <f t="shared" si="50"/>
        <v>0</v>
      </c>
      <c r="U154" s="6">
        <v>23.9</v>
      </c>
      <c r="V154" s="6"/>
      <c r="W154" s="6"/>
      <c r="X154" s="6"/>
      <c r="Y154" s="8">
        <f t="shared" si="41"/>
        <v>29685.67</v>
      </c>
      <c r="Z154" s="17">
        <f t="shared" si="42"/>
        <v>0.71677559912854028</v>
      </c>
      <c r="AA154" s="6"/>
      <c r="AB154" s="6"/>
      <c r="AC154" s="6">
        <v>11.5</v>
      </c>
      <c r="AD154" s="6"/>
      <c r="AE154" s="6"/>
      <c r="AF154" s="6"/>
      <c r="AG154" s="6"/>
      <c r="AH154" s="8">
        <f t="shared" ref="AH154:AH171" si="51">(AA154+AB154+AC154+AD154+AG154+AE154+AF154)*Q154</f>
        <v>10376.449999999999</v>
      </c>
      <c r="AI154" s="19">
        <f t="shared" si="48"/>
        <v>0.25054466230936823</v>
      </c>
      <c r="AJ154" s="6"/>
      <c r="AK154" s="6"/>
      <c r="AL154" s="5">
        <f t="shared" si="37"/>
        <v>0</v>
      </c>
      <c r="AM154" s="11">
        <f t="shared" si="45"/>
        <v>0</v>
      </c>
      <c r="AN154" s="6">
        <v>1.5</v>
      </c>
      <c r="AO154" s="6"/>
      <c r="AP154" s="6">
        <f t="shared" si="38"/>
        <v>1353.4499999999998</v>
      </c>
      <c r="AQ154" s="11">
        <f t="shared" si="46"/>
        <v>3.2679738562091505E-2</v>
      </c>
      <c r="AR154" s="6">
        <v>1.8</v>
      </c>
      <c r="AS154" s="6">
        <v>1.5</v>
      </c>
      <c r="AT154" s="6"/>
      <c r="AU154" s="6"/>
      <c r="AV154" s="6"/>
      <c r="AW154" s="6">
        <v>9.4</v>
      </c>
    </row>
    <row r="155" spans="1:49" ht="15" customHeight="1" x14ac:dyDescent="0.3">
      <c r="A155" s="27"/>
      <c r="B155" s="3"/>
      <c r="C155" s="27"/>
      <c r="D155" s="3"/>
      <c r="E155" s="27"/>
      <c r="F155" s="27"/>
      <c r="G155" s="2" t="s">
        <v>314</v>
      </c>
      <c r="H155" t="s">
        <v>316</v>
      </c>
      <c r="I155" t="s">
        <v>263</v>
      </c>
      <c r="J155" s="8">
        <v>30.5</v>
      </c>
      <c r="K155" s="6">
        <f t="shared" si="35"/>
        <v>140</v>
      </c>
      <c r="L155" s="22">
        <f t="shared" si="44"/>
        <v>0.21785714285714286</v>
      </c>
      <c r="M155" s="6">
        <f t="shared" si="47"/>
        <v>133.1</v>
      </c>
      <c r="N155" s="8">
        <v>14.1</v>
      </c>
      <c r="O155" s="6">
        <v>14.4</v>
      </c>
      <c r="P155" s="6"/>
      <c r="Q155" s="6">
        <v>577.9</v>
      </c>
      <c r="R155" s="6">
        <f t="shared" si="40"/>
        <v>76918.489999999991</v>
      </c>
      <c r="S155" s="6">
        <f t="shared" si="49"/>
        <v>8148.3899999999994</v>
      </c>
      <c r="T155" s="6">
        <f t="shared" si="50"/>
        <v>8321.76</v>
      </c>
      <c r="U155" s="6">
        <v>35.200000000000003</v>
      </c>
      <c r="V155" s="6"/>
      <c r="W155" s="6"/>
      <c r="X155" s="6"/>
      <c r="Y155" s="8">
        <f t="shared" si="41"/>
        <v>36812.230000000003</v>
      </c>
      <c r="Z155" s="17">
        <f t="shared" si="42"/>
        <v>0.47858752817430505</v>
      </c>
      <c r="AA155" s="6"/>
      <c r="AB155" s="6"/>
      <c r="AC155" s="6">
        <v>16.3</v>
      </c>
      <c r="AD155" s="6">
        <v>30</v>
      </c>
      <c r="AE155" s="6"/>
      <c r="AF155" s="6"/>
      <c r="AG155" s="6">
        <v>12.4</v>
      </c>
      <c r="AH155" s="8">
        <f t="shared" si="51"/>
        <v>33922.729999999996</v>
      </c>
      <c r="AI155" s="19">
        <f t="shared" si="48"/>
        <v>0.44102178812922616</v>
      </c>
      <c r="AJ155" s="6">
        <v>6.6</v>
      </c>
      <c r="AK155" s="6">
        <v>4.0999999999999996</v>
      </c>
      <c r="AL155" s="5">
        <f t="shared" si="37"/>
        <v>6183.53</v>
      </c>
      <c r="AM155" s="11">
        <f t="shared" si="45"/>
        <v>8.0390683696468818E-2</v>
      </c>
      <c r="AN155" s="6"/>
      <c r="AO155" s="6"/>
      <c r="AP155" s="6">
        <f t="shared" si="38"/>
        <v>0</v>
      </c>
      <c r="AQ155" s="11">
        <f t="shared" si="46"/>
        <v>0</v>
      </c>
      <c r="AR155" s="6">
        <v>3</v>
      </c>
      <c r="AS155" s="6">
        <v>3.9</v>
      </c>
      <c r="AT155" s="6"/>
      <c r="AU155" s="6"/>
      <c r="AV155" s="6"/>
      <c r="AW155" s="7"/>
    </row>
    <row r="156" spans="1:49" x14ac:dyDescent="0.3">
      <c r="A156" s="27"/>
      <c r="B156" s="3"/>
      <c r="C156" s="27"/>
      <c r="D156" s="3"/>
      <c r="E156" s="27"/>
      <c r="F156" s="27"/>
      <c r="G156" s="2" t="s">
        <v>312</v>
      </c>
      <c r="H156" t="s">
        <v>352</v>
      </c>
      <c r="I156" t="s">
        <v>259</v>
      </c>
      <c r="J156" s="8">
        <v>31.4</v>
      </c>
      <c r="K156" s="6">
        <f t="shared" si="35"/>
        <v>50.199999999999996</v>
      </c>
      <c r="L156" s="22">
        <f t="shared" si="44"/>
        <v>0.62549800796812749</v>
      </c>
      <c r="M156" s="6">
        <f t="shared" si="47"/>
        <v>43.699999999999996</v>
      </c>
      <c r="N156" s="8">
        <v>9</v>
      </c>
      <c r="O156" s="6">
        <v>9.1999999999999993</v>
      </c>
      <c r="P156" s="6"/>
      <c r="Q156" s="6">
        <v>382.9</v>
      </c>
      <c r="R156" s="6">
        <f t="shared" si="40"/>
        <v>16732.729999999996</v>
      </c>
      <c r="S156" s="6">
        <f t="shared" si="49"/>
        <v>3446.1</v>
      </c>
      <c r="T156" s="6">
        <f t="shared" si="50"/>
        <v>3522.6799999999994</v>
      </c>
      <c r="U156" s="6">
        <v>19.8</v>
      </c>
      <c r="V156" s="6"/>
      <c r="W156" s="6"/>
      <c r="X156" s="6"/>
      <c r="Y156" s="8">
        <f t="shared" si="41"/>
        <v>14550.199999999999</v>
      </c>
      <c r="Z156" s="17">
        <f t="shared" si="42"/>
        <v>0.86956521739130443</v>
      </c>
      <c r="AA156" s="6"/>
      <c r="AB156" s="6"/>
      <c r="AC156" s="6">
        <v>2.9</v>
      </c>
      <c r="AD156" s="6">
        <v>2.8</v>
      </c>
      <c r="AE156" s="6"/>
      <c r="AF156" s="6"/>
      <c r="AG156" s="6"/>
      <c r="AH156" s="8">
        <f t="shared" si="51"/>
        <v>2182.5299999999997</v>
      </c>
      <c r="AI156" s="19">
        <f t="shared" si="48"/>
        <v>0.13043478260869565</v>
      </c>
      <c r="AJ156" s="6"/>
      <c r="AK156" s="6"/>
      <c r="AL156" s="5">
        <f t="shared" si="37"/>
        <v>0</v>
      </c>
      <c r="AM156" s="11">
        <f t="shared" si="45"/>
        <v>0</v>
      </c>
      <c r="AN156" s="6"/>
      <c r="AO156" s="6"/>
      <c r="AP156" s="6">
        <f t="shared" si="38"/>
        <v>0</v>
      </c>
      <c r="AQ156" s="11">
        <f t="shared" si="46"/>
        <v>0</v>
      </c>
      <c r="AR156" s="6">
        <v>3.3</v>
      </c>
      <c r="AS156" s="6">
        <v>3.2</v>
      </c>
      <c r="AT156" s="6"/>
      <c r="AU156" s="6"/>
      <c r="AV156" s="6"/>
      <c r="AW156" s="7"/>
    </row>
    <row r="157" spans="1:49" x14ac:dyDescent="0.3">
      <c r="A157" s="27"/>
      <c r="B157" s="3"/>
      <c r="C157" s="28"/>
      <c r="D157" s="3"/>
      <c r="E157" s="27"/>
      <c r="F157" s="1"/>
      <c r="G157" s="2" t="s">
        <v>313</v>
      </c>
      <c r="H157" t="s">
        <v>311</v>
      </c>
      <c r="I157" t="s">
        <v>259</v>
      </c>
      <c r="J157" s="13">
        <v>32</v>
      </c>
      <c r="K157" s="6">
        <f t="shared" si="35"/>
        <v>37.200000000000003</v>
      </c>
      <c r="L157" s="22">
        <f t="shared" si="44"/>
        <v>0.86021505376344076</v>
      </c>
      <c r="M157" s="6">
        <f t="shared" si="47"/>
        <v>31.7</v>
      </c>
      <c r="N157" s="8">
        <v>9</v>
      </c>
      <c r="O157" s="6"/>
      <c r="P157" s="6"/>
      <c r="Q157" s="6">
        <v>98</v>
      </c>
      <c r="R157" s="6">
        <f t="shared" si="40"/>
        <v>3106.6</v>
      </c>
      <c r="S157" s="6">
        <f t="shared" si="49"/>
        <v>882</v>
      </c>
      <c r="T157" s="6">
        <f t="shared" si="50"/>
        <v>0</v>
      </c>
      <c r="U157" s="6">
        <v>19.8</v>
      </c>
      <c r="V157" s="6"/>
      <c r="W157" s="6"/>
      <c r="X157" s="6"/>
      <c r="Y157" s="8">
        <f t="shared" si="41"/>
        <v>2822.4</v>
      </c>
      <c r="Z157" s="17">
        <f t="shared" si="42"/>
        <v>0.90851735015772872</v>
      </c>
      <c r="AA157" s="6"/>
      <c r="AB157" s="6"/>
      <c r="AC157" s="6">
        <v>2.9</v>
      </c>
      <c r="AD157" s="6"/>
      <c r="AE157" s="6"/>
      <c r="AF157" s="6"/>
      <c r="AG157" s="6"/>
      <c r="AH157" s="8">
        <f t="shared" si="51"/>
        <v>284.2</v>
      </c>
      <c r="AI157" s="19">
        <f t="shared" si="48"/>
        <v>9.1482649842271294E-2</v>
      </c>
      <c r="AJ157" s="6"/>
      <c r="AK157" s="6"/>
      <c r="AL157" s="5">
        <f t="shared" si="37"/>
        <v>0</v>
      </c>
      <c r="AM157" s="11">
        <f t="shared" si="45"/>
        <v>0</v>
      </c>
      <c r="AN157" s="6"/>
      <c r="AO157" s="6"/>
      <c r="AP157" s="6">
        <f t="shared" si="38"/>
        <v>0</v>
      </c>
      <c r="AQ157" s="11">
        <f t="shared" si="46"/>
        <v>0</v>
      </c>
      <c r="AR157" s="6">
        <v>3</v>
      </c>
      <c r="AS157" s="6">
        <v>2.5</v>
      </c>
      <c r="AT157" s="6"/>
      <c r="AU157" s="6"/>
      <c r="AV157" s="6"/>
      <c r="AW157" s="7"/>
    </row>
    <row r="158" spans="1:49" x14ac:dyDescent="0.3">
      <c r="A158" s="28"/>
      <c r="B158" s="3"/>
      <c r="C158" s="32"/>
      <c r="D158" s="3"/>
      <c r="E158" s="27"/>
      <c r="F158" s="27"/>
      <c r="G158" s="2" t="s">
        <v>273</v>
      </c>
      <c r="H158" t="s">
        <v>310</v>
      </c>
      <c r="I158" t="s">
        <v>259</v>
      </c>
      <c r="J158" s="8">
        <v>29.5</v>
      </c>
      <c r="K158" s="6">
        <f t="shared" si="35"/>
        <v>40</v>
      </c>
      <c r="L158" s="22">
        <f t="shared" si="44"/>
        <v>0.73750000000000004</v>
      </c>
      <c r="M158" s="6">
        <f t="shared" si="47"/>
        <v>33.4</v>
      </c>
      <c r="N158" s="8">
        <v>12</v>
      </c>
      <c r="O158" s="6">
        <v>12</v>
      </c>
      <c r="P158" s="6"/>
      <c r="Q158" s="6">
        <v>1726.1</v>
      </c>
      <c r="R158" s="6">
        <f t="shared" si="40"/>
        <v>57651.74</v>
      </c>
      <c r="S158" s="6">
        <f t="shared" si="49"/>
        <v>20713.199999999997</v>
      </c>
      <c r="T158" s="6">
        <f t="shared" si="50"/>
        <v>20713.199999999997</v>
      </c>
      <c r="U158" s="6"/>
      <c r="V158" s="6"/>
      <c r="W158" s="6"/>
      <c r="X158" s="6"/>
      <c r="Y158" s="8">
        <f t="shared" si="41"/>
        <v>41426.399999999994</v>
      </c>
      <c r="Z158" s="17">
        <f t="shared" si="42"/>
        <v>0.71856287425149701</v>
      </c>
      <c r="AA158" s="6"/>
      <c r="AB158" s="6"/>
      <c r="AC158" s="46">
        <v>7</v>
      </c>
      <c r="AD158" s="46"/>
      <c r="AE158" s="6"/>
      <c r="AF158" s="6"/>
      <c r="AG158" s="6"/>
      <c r="AH158" s="8">
        <f t="shared" si="51"/>
        <v>12082.699999999999</v>
      </c>
      <c r="AI158" s="19">
        <f t="shared" si="48"/>
        <v>0.20958083832335331</v>
      </c>
      <c r="AJ158" s="6"/>
      <c r="AK158" s="6"/>
      <c r="AL158" s="5">
        <f t="shared" si="37"/>
        <v>0</v>
      </c>
      <c r="AM158" s="11">
        <f t="shared" si="45"/>
        <v>0</v>
      </c>
      <c r="AN158" s="46">
        <v>2.4</v>
      </c>
      <c r="AO158" s="46"/>
      <c r="AP158" s="6">
        <f t="shared" si="38"/>
        <v>4142.6399999999994</v>
      </c>
      <c r="AQ158" s="11">
        <f t="shared" si="46"/>
        <v>7.1856287425149698E-2</v>
      </c>
      <c r="AR158" s="6">
        <v>3.2</v>
      </c>
      <c r="AS158" s="6">
        <v>3.4</v>
      </c>
      <c r="AT158" s="6"/>
      <c r="AU158" s="6"/>
      <c r="AV158" s="6"/>
      <c r="AW158" s="7"/>
    </row>
    <row r="159" spans="1:49" x14ac:dyDescent="0.3">
      <c r="A159" s="28"/>
      <c r="B159" s="3"/>
      <c r="C159" s="32"/>
      <c r="D159" s="3"/>
      <c r="E159" s="28"/>
      <c r="F159" s="27"/>
      <c r="G159" s="2" t="s">
        <v>353</v>
      </c>
      <c r="H159" t="s">
        <v>321</v>
      </c>
      <c r="I159" t="s">
        <v>259</v>
      </c>
      <c r="J159" s="8">
        <v>18.899999999999999</v>
      </c>
      <c r="K159" s="6">
        <f t="shared" si="35"/>
        <v>39.9</v>
      </c>
      <c r="L159" s="22">
        <f t="shared" si="44"/>
        <v>0.47368421052631576</v>
      </c>
      <c r="M159" s="6">
        <f t="shared" si="47"/>
        <v>32.9</v>
      </c>
      <c r="N159" s="8">
        <v>9.1999999999999993</v>
      </c>
      <c r="O159" s="6">
        <v>11.5</v>
      </c>
      <c r="P159" s="6"/>
      <c r="Q159" s="6">
        <v>280.7</v>
      </c>
      <c r="R159" s="6">
        <f t="shared" si="40"/>
        <v>9235.0299999999988</v>
      </c>
      <c r="S159" s="6">
        <f t="shared" si="49"/>
        <v>2582.4399999999996</v>
      </c>
      <c r="T159" s="6">
        <f t="shared" si="50"/>
        <v>3228.0499999999997</v>
      </c>
      <c r="U159" s="6"/>
      <c r="V159" s="6"/>
      <c r="W159" s="6"/>
      <c r="X159" s="6"/>
      <c r="Y159" s="8">
        <f t="shared" si="41"/>
        <v>5810.49</v>
      </c>
      <c r="Z159" s="17">
        <f t="shared" si="42"/>
        <v>0.62917933130699089</v>
      </c>
      <c r="AA159" s="6">
        <v>6.6</v>
      </c>
      <c r="AB159" s="6"/>
      <c r="AC159" s="6"/>
      <c r="AD159" s="6">
        <v>3.2</v>
      </c>
      <c r="AE159" s="6"/>
      <c r="AF159" s="6"/>
      <c r="AG159" s="6"/>
      <c r="AH159" s="8">
        <f t="shared" si="51"/>
        <v>2750.86</v>
      </c>
      <c r="AI159" s="19">
        <f t="shared" si="48"/>
        <v>0.29787234042553196</v>
      </c>
      <c r="AJ159" s="6"/>
      <c r="AK159" s="6"/>
      <c r="AL159" s="5">
        <f t="shared" si="37"/>
        <v>0</v>
      </c>
      <c r="AM159" s="11">
        <f t="shared" si="45"/>
        <v>0</v>
      </c>
      <c r="AN159" s="46">
        <v>2.4</v>
      </c>
      <c r="AO159" s="46"/>
      <c r="AP159" s="6">
        <f t="shared" si="38"/>
        <v>673.68</v>
      </c>
      <c r="AQ159" s="11">
        <f t="shared" si="46"/>
        <v>7.29483282674772E-2</v>
      </c>
      <c r="AR159" s="6">
        <v>3.2</v>
      </c>
      <c r="AS159" s="6">
        <v>3.8</v>
      </c>
      <c r="AT159" s="6"/>
      <c r="AU159" s="6"/>
      <c r="AV159" s="6"/>
      <c r="AW159" s="7"/>
    </row>
    <row r="160" spans="1:49" x14ac:dyDescent="0.3">
      <c r="A160" s="28"/>
      <c r="B160" s="3"/>
      <c r="C160" s="32"/>
      <c r="D160" s="3"/>
      <c r="E160" s="28"/>
      <c r="F160" s="28"/>
      <c r="G160" s="2" t="s">
        <v>354</v>
      </c>
      <c r="H160" t="s">
        <v>322</v>
      </c>
      <c r="I160" t="s">
        <v>259</v>
      </c>
      <c r="J160" s="8">
        <v>21.7</v>
      </c>
      <c r="K160" s="6">
        <f t="shared" si="35"/>
        <v>40.1</v>
      </c>
      <c r="L160" s="22">
        <f t="shared" si="44"/>
        <v>0.541147132169576</v>
      </c>
      <c r="M160" s="6">
        <f t="shared" si="47"/>
        <v>33.200000000000003</v>
      </c>
      <c r="N160" s="8">
        <v>9.6999999999999993</v>
      </c>
      <c r="O160" s="6">
        <v>8.9</v>
      </c>
      <c r="P160" s="6"/>
      <c r="Q160" s="6">
        <v>692.3</v>
      </c>
      <c r="R160" s="6">
        <f t="shared" si="40"/>
        <v>22984.36</v>
      </c>
      <c r="S160" s="6">
        <f t="shared" si="49"/>
        <v>6715.3099999999995</v>
      </c>
      <c r="T160" s="6">
        <f t="shared" si="50"/>
        <v>6161.47</v>
      </c>
      <c r="U160" s="6"/>
      <c r="V160" s="6"/>
      <c r="W160" s="6"/>
      <c r="X160" s="6"/>
      <c r="Y160" s="8">
        <f t="shared" si="41"/>
        <v>12876.78</v>
      </c>
      <c r="Z160" s="17">
        <f t="shared" si="42"/>
        <v>0.56024096385542166</v>
      </c>
      <c r="AA160" s="6">
        <v>5.6</v>
      </c>
      <c r="AB160" s="6">
        <v>6.8</v>
      </c>
      <c r="AC160" s="6"/>
      <c r="AD160" s="6"/>
      <c r="AE160" s="6"/>
      <c r="AF160" s="6"/>
      <c r="AG160" s="6"/>
      <c r="AH160" s="8">
        <f t="shared" si="51"/>
        <v>8584.5199999999986</v>
      </c>
      <c r="AI160" s="19">
        <f t="shared" si="48"/>
        <v>0.37349397590361438</v>
      </c>
      <c r="AJ160" s="6"/>
      <c r="AK160" s="6"/>
      <c r="AL160" s="5">
        <f t="shared" si="37"/>
        <v>0</v>
      </c>
      <c r="AM160" s="11">
        <f t="shared" si="45"/>
        <v>0</v>
      </c>
      <c r="AN160" s="46">
        <v>2.2000000000000002</v>
      </c>
      <c r="AO160" s="46"/>
      <c r="AP160" s="6">
        <f t="shared" si="38"/>
        <v>1523.06</v>
      </c>
      <c r="AQ160" s="11">
        <f t="shared" si="46"/>
        <v>6.6265060240963861E-2</v>
      </c>
      <c r="AR160" s="6">
        <v>3.4</v>
      </c>
      <c r="AS160" s="6">
        <v>3.5</v>
      </c>
      <c r="AT160" s="6"/>
      <c r="AU160" s="6"/>
      <c r="AV160" s="6"/>
      <c r="AW160" s="7"/>
    </row>
    <row r="161" spans="1:49" x14ac:dyDescent="0.3">
      <c r="A161" s="28"/>
      <c r="B161" s="3"/>
      <c r="C161" s="32"/>
      <c r="D161" s="3"/>
      <c r="E161" s="30"/>
      <c r="F161" s="27"/>
      <c r="G161" s="2" t="s">
        <v>323</v>
      </c>
      <c r="H161" t="s">
        <v>324</v>
      </c>
      <c r="I161" t="s">
        <v>263</v>
      </c>
      <c r="J161" s="13">
        <v>27.1</v>
      </c>
      <c r="K161" s="6">
        <f t="shared" si="35"/>
        <v>56.9</v>
      </c>
      <c r="L161" s="22">
        <f t="shared" si="44"/>
        <v>0.47627416520210902</v>
      </c>
      <c r="M161" s="6">
        <f t="shared" si="47"/>
        <v>49.4</v>
      </c>
      <c r="N161" s="8">
        <v>7.4</v>
      </c>
      <c r="O161" s="6">
        <v>11</v>
      </c>
      <c r="P161" s="6"/>
      <c r="Q161" s="6">
        <v>505</v>
      </c>
      <c r="R161" s="6">
        <f t="shared" si="40"/>
        <v>24947</v>
      </c>
      <c r="S161" s="6">
        <f t="shared" si="49"/>
        <v>3737</v>
      </c>
      <c r="T161" s="6">
        <f t="shared" si="50"/>
        <v>5555</v>
      </c>
      <c r="U161" s="6"/>
      <c r="V161" s="6"/>
      <c r="W161" s="6"/>
      <c r="X161" s="6"/>
      <c r="Y161" s="8">
        <f t="shared" si="41"/>
        <v>9292</v>
      </c>
      <c r="Z161" s="17">
        <f t="shared" si="42"/>
        <v>0.37246963562753033</v>
      </c>
      <c r="AA161" s="6"/>
      <c r="AB161" s="6"/>
      <c r="AC161" s="46">
        <v>25.9</v>
      </c>
      <c r="AD161" s="46"/>
      <c r="AE161" s="6"/>
      <c r="AF161" s="6"/>
      <c r="AG161" s="6"/>
      <c r="AH161" s="8">
        <f t="shared" si="51"/>
        <v>13079.5</v>
      </c>
      <c r="AI161" s="19">
        <f t="shared" si="48"/>
        <v>0.52429149797570851</v>
      </c>
      <c r="AJ161" s="46">
        <v>2.7</v>
      </c>
      <c r="AK161" s="46"/>
      <c r="AL161" s="5">
        <f t="shared" si="37"/>
        <v>1363.5</v>
      </c>
      <c r="AM161" s="11">
        <f t="shared" si="45"/>
        <v>5.4655870445344132E-2</v>
      </c>
      <c r="AN161" s="46">
        <v>2.4</v>
      </c>
      <c r="AO161" s="46"/>
      <c r="AP161" s="6">
        <f t="shared" si="38"/>
        <v>1212</v>
      </c>
      <c r="AQ161" s="11">
        <f t="shared" si="46"/>
        <v>4.8582995951417005E-2</v>
      </c>
      <c r="AR161" s="6">
        <v>3.6</v>
      </c>
      <c r="AS161" s="6">
        <v>3.9</v>
      </c>
      <c r="AT161" s="6"/>
      <c r="AU161" s="6"/>
      <c r="AV161" s="6"/>
      <c r="AW161" s="7"/>
    </row>
    <row r="162" spans="1:49" x14ac:dyDescent="0.3">
      <c r="A162" s="28"/>
      <c r="B162" s="3"/>
      <c r="C162" s="32"/>
      <c r="D162" s="3"/>
      <c r="E162" s="28"/>
      <c r="F162" s="27"/>
      <c r="G162" s="2" t="s">
        <v>325</v>
      </c>
      <c r="H162" t="s">
        <v>326</v>
      </c>
      <c r="I162" t="s">
        <v>263</v>
      </c>
      <c r="J162" s="8">
        <v>22.1</v>
      </c>
      <c r="K162" s="6">
        <f t="shared" si="35"/>
        <v>56.400000000000006</v>
      </c>
      <c r="L162" s="22">
        <f t="shared" si="44"/>
        <v>0.39184397163120566</v>
      </c>
      <c r="M162" s="6">
        <f t="shared" si="47"/>
        <v>48.400000000000006</v>
      </c>
      <c r="N162" s="8">
        <v>11.8</v>
      </c>
      <c r="O162" s="6">
        <v>10.9</v>
      </c>
      <c r="P162" s="6"/>
      <c r="Q162" s="6">
        <v>319.7</v>
      </c>
      <c r="R162" s="6">
        <f t="shared" si="40"/>
        <v>15473.480000000001</v>
      </c>
      <c r="S162" s="6">
        <f t="shared" si="49"/>
        <v>3772.46</v>
      </c>
      <c r="T162" s="6">
        <f t="shared" si="50"/>
        <v>3484.73</v>
      </c>
      <c r="U162" s="6"/>
      <c r="V162" s="6"/>
      <c r="W162" s="6"/>
      <c r="X162" s="6"/>
      <c r="Y162" s="8">
        <f t="shared" si="41"/>
        <v>7257.1900000000005</v>
      </c>
      <c r="Z162" s="17">
        <f t="shared" si="42"/>
        <v>0.46900826446280991</v>
      </c>
      <c r="AA162" s="6"/>
      <c r="AB162" s="6"/>
      <c r="AC162" s="46">
        <v>20.7</v>
      </c>
      <c r="AD162" s="46"/>
      <c r="AE162" s="6"/>
      <c r="AF162" s="6"/>
      <c r="AG162" s="6"/>
      <c r="AH162" s="8">
        <f t="shared" si="51"/>
        <v>6617.79</v>
      </c>
      <c r="AI162" s="19">
        <f t="shared" si="48"/>
        <v>0.42768595041322305</v>
      </c>
      <c r="AJ162" s="46">
        <v>2.6</v>
      </c>
      <c r="AK162" s="46"/>
      <c r="AL162" s="5">
        <f t="shared" si="37"/>
        <v>831.22</v>
      </c>
      <c r="AM162" s="11">
        <f t="shared" si="45"/>
        <v>5.3719008264462804E-2</v>
      </c>
      <c r="AN162" s="46">
        <v>2.4</v>
      </c>
      <c r="AO162" s="46"/>
      <c r="AP162" s="6">
        <f t="shared" si="38"/>
        <v>767.28</v>
      </c>
      <c r="AQ162" s="11">
        <f t="shared" si="46"/>
        <v>4.9586776859504127E-2</v>
      </c>
      <c r="AR162" s="6">
        <v>4.7</v>
      </c>
      <c r="AS162" s="6">
        <v>3.3</v>
      </c>
      <c r="AT162" s="6"/>
      <c r="AU162" s="6"/>
      <c r="AV162" s="6"/>
      <c r="AW162" s="7"/>
    </row>
    <row r="163" spans="1:49" x14ac:dyDescent="0.3">
      <c r="A163" s="28"/>
      <c r="B163" s="3"/>
      <c r="C163" s="32"/>
      <c r="D163" s="3"/>
      <c r="E163" s="27"/>
      <c r="F163" s="27"/>
      <c r="G163" s="2" t="s">
        <v>327</v>
      </c>
      <c r="H163" t="s">
        <v>328</v>
      </c>
      <c r="I163" t="s">
        <v>263</v>
      </c>
      <c r="J163" s="8">
        <v>19.600000000000001</v>
      </c>
      <c r="K163" s="6">
        <f t="shared" si="35"/>
        <v>54.800000000000004</v>
      </c>
      <c r="L163" s="22">
        <f t="shared" si="44"/>
        <v>0.35766423357664234</v>
      </c>
      <c r="M163" s="6">
        <f t="shared" si="47"/>
        <v>48.7</v>
      </c>
      <c r="N163" s="8">
        <v>11.9</v>
      </c>
      <c r="O163" s="6">
        <v>11.1</v>
      </c>
      <c r="P163" s="6"/>
      <c r="Q163" s="6">
        <v>525.6</v>
      </c>
      <c r="R163" s="6">
        <f t="shared" si="40"/>
        <v>25596.720000000001</v>
      </c>
      <c r="S163" s="6">
        <f t="shared" si="49"/>
        <v>6254.64</v>
      </c>
      <c r="T163" s="6">
        <f t="shared" si="50"/>
        <v>5834.16</v>
      </c>
      <c r="U163" s="6"/>
      <c r="V163" s="6"/>
      <c r="W163" s="6"/>
      <c r="X163" s="6"/>
      <c r="Y163" s="8">
        <f t="shared" si="41"/>
        <v>12088.800000000001</v>
      </c>
      <c r="Z163" s="17">
        <f t="shared" si="42"/>
        <v>0.47227926078028742</v>
      </c>
      <c r="AA163" s="6"/>
      <c r="AB163" s="6"/>
      <c r="AC163" s="46">
        <v>20.6</v>
      </c>
      <c r="AD163" s="46"/>
      <c r="AE163" s="6"/>
      <c r="AF163" s="6"/>
      <c r="AG163" s="6"/>
      <c r="AH163" s="8">
        <f t="shared" si="51"/>
        <v>10827.36</v>
      </c>
      <c r="AI163" s="19">
        <f t="shared" si="48"/>
        <v>0.42299794661190965</v>
      </c>
      <c r="AJ163" s="46">
        <v>2.7</v>
      </c>
      <c r="AK163" s="46"/>
      <c r="AL163" s="5">
        <f t="shared" si="37"/>
        <v>1419.1200000000001</v>
      </c>
      <c r="AM163" s="11">
        <f t="shared" si="45"/>
        <v>5.5441478439425054E-2</v>
      </c>
      <c r="AN163" s="46">
        <v>2.4</v>
      </c>
      <c r="AO163" s="46"/>
      <c r="AP163" s="6">
        <f t="shared" si="38"/>
        <v>1261.44</v>
      </c>
      <c r="AQ163" s="11">
        <f t="shared" si="46"/>
        <v>4.9281314168377818E-2</v>
      </c>
      <c r="AR163" s="6">
        <v>3.2</v>
      </c>
      <c r="AS163" s="6">
        <v>2.9</v>
      </c>
      <c r="AT163" s="6"/>
      <c r="AU163" s="6"/>
      <c r="AV163" s="6"/>
      <c r="AW163" s="7"/>
    </row>
    <row r="164" spans="1:49" x14ac:dyDescent="0.3">
      <c r="A164" s="28"/>
      <c r="B164" s="3"/>
      <c r="C164" s="31"/>
      <c r="D164" s="3"/>
      <c r="E164" s="27"/>
      <c r="F164" s="28"/>
      <c r="G164" s="2" t="s">
        <v>329</v>
      </c>
      <c r="H164" t="s">
        <v>330</v>
      </c>
      <c r="I164" t="s">
        <v>261</v>
      </c>
      <c r="J164" s="8">
        <v>20.5</v>
      </c>
      <c r="K164" s="6">
        <f t="shared" ref="K164:K172" si="52">M164+AR164+AS164+AT164+AU164+AV164+AW164</f>
        <v>55.900000000000006</v>
      </c>
      <c r="L164" s="22">
        <f t="shared" si="44"/>
        <v>0.36672629695885506</v>
      </c>
      <c r="M164" s="6">
        <f t="shared" si="47"/>
        <v>47.7</v>
      </c>
      <c r="N164" s="8">
        <v>9</v>
      </c>
      <c r="O164" s="6">
        <v>8.4</v>
      </c>
      <c r="P164" s="6"/>
      <c r="Q164" s="6">
        <v>270.10000000000002</v>
      </c>
      <c r="R164" s="6">
        <f t="shared" si="40"/>
        <v>12883.770000000002</v>
      </c>
      <c r="S164" s="6">
        <f t="shared" si="49"/>
        <v>2430.9</v>
      </c>
      <c r="T164" s="6">
        <f t="shared" si="50"/>
        <v>2268.84</v>
      </c>
      <c r="U164" s="6"/>
      <c r="V164" s="6"/>
      <c r="W164" s="46">
        <v>30.3</v>
      </c>
      <c r="X164" s="46"/>
      <c r="Y164" s="8">
        <f t="shared" si="41"/>
        <v>12883.770000000002</v>
      </c>
      <c r="Z164" s="17">
        <f t="shared" si="42"/>
        <v>1</v>
      </c>
      <c r="AA164" s="6"/>
      <c r="AB164" s="6"/>
      <c r="AC164" s="6"/>
      <c r="AD164" s="6"/>
      <c r="AE164" s="6"/>
      <c r="AF164" s="6"/>
      <c r="AG164" s="6"/>
      <c r="AH164" s="8">
        <f t="shared" si="51"/>
        <v>0</v>
      </c>
      <c r="AI164" s="19">
        <f t="shared" si="48"/>
        <v>0</v>
      </c>
      <c r="AJ164" s="6"/>
      <c r="AK164" s="6"/>
      <c r="AL164" s="5">
        <f t="shared" ref="AL164:AL172" si="53">(AJ164+AK164)*Q164</f>
        <v>0</v>
      </c>
      <c r="AM164" s="11">
        <f t="shared" si="45"/>
        <v>0</v>
      </c>
      <c r="AN164" s="6"/>
      <c r="AO164" s="6"/>
      <c r="AP164" s="6">
        <f t="shared" ref="AP164:AP172" si="54">(AN164+AO164)*Q164</f>
        <v>0</v>
      </c>
      <c r="AQ164" s="11">
        <f t="shared" si="46"/>
        <v>0</v>
      </c>
      <c r="AR164" s="6">
        <v>3.7</v>
      </c>
      <c r="AS164" s="6">
        <v>4.5</v>
      </c>
      <c r="AT164" s="6"/>
      <c r="AU164" s="6"/>
      <c r="AV164" s="6"/>
      <c r="AW164" s="7"/>
    </row>
    <row r="165" spans="1:49" x14ac:dyDescent="0.3">
      <c r="A165" s="28"/>
      <c r="B165" s="3"/>
      <c r="C165" s="32"/>
      <c r="D165" s="3"/>
      <c r="E165" s="27"/>
      <c r="F165" s="27"/>
      <c r="G165" s="2" t="s">
        <v>331</v>
      </c>
      <c r="H165" t="s">
        <v>309</v>
      </c>
      <c r="I165" t="s">
        <v>259</v>
      </c>
      <c r="J165" s="8">
        <v>27.6</v>
      </c>
      <c r="K165" s="6">
        <f t="shared" si="52"/>
        <v>55.999999999999993</v>
      </c>
      <c r="L165" s="22">
        <f t="shared" si="44"/>
        <v>0.49285714285714294</v>
      </c>
      <c r="M165" s="6">
        <f t="shared" si="47"/>
        <v>49.099999999999994</v>
      </c>
      <c r="N165" s="8">
        <v>9.6</v>
      </c>
      <c r="O165" s="6">
        <v>9.3000000000000007</v>
      </c>
      <c r="P165" s="6"/>
      <c r="Q165" s="6">
        <v>1064.5999999999999</v>
      </c>
      <c r="R165" s="6">
        <f t="shared" si="40"/>
        <v>52271.859999999986</v>
      </c>
      <c r="S165" s="6">
        <f t="shared" si="49"/>
        <v>10220.159999999998</v>
      </c>
      <c r="T165" s="6">
        <f t="shared" si="50"/>
        <v>9900.7800000000007</v>
      </c>
      <c r="U165" s="6"/>
      <c r="V165" s="6"/>
      <c r="W165" s="6"/>
      <c r="X165" s="6"/>
      <c r="Y165" s="8">
        <f t="shared" si="41"/>
        <v>20120.939999999995</v>
      </c>
      <c r="Z165" s="17">
        <f t="shared" si="42"/>
        <v>0.38492871690427699</v>
      </c>
      <c r="AA165" s="6"/>
      <c r="AB165" s="6"/>
      <c r="AC165" s="46">
        <v>12.9</v>
      </c>
      <c r="AD165" s="46"/>
      <c r="AE165" s="6"/>
      <c r="AF165" s="6"/>
      <c r="AG165" s="6"/>
      <c r="AH165" s="8">
        <f t="shared" si="51"/>
        <v>13733.339999999998</v>
      </c>
      <c r="AI165" s="19">
        <f t="shared" si="48"/>
        <v>0.26272912423625261</v>
      </c>
      <c r="AJ165" s="46">
        <v>15.3</v>
      </c>
      <c r="AK165" s="46"/>
      <c r="AL165" s="5">
        <f t="shared" si="53"/>
        <v>16288.38</v>
      </c>
      <c r="AM165" s="11">
        <f t="shared" si="45"/>
        <v>0.31160896130346238</v>
      </c>
      <c r="AN165" s="46">
        <v>2</v>
      </c>
      <c r="AO165" s="46"/>
      <c r="AP165" s="6">
        <f t="shared" si="54"/>
        <v>2129.1999999999998</v>
      </c>
      <c r="AQ165" s="11">
        <f t="shared" si="46"/>
        <v>4.0733197556008148E-2</v>
      </c>
      <c r="AR165" s="6">
        <v>3.5</v>
      </c>
      <c r="AS165" s="6">
        <v>3.4</v>
      </c>
      <c r="AT165" s="6"/>
      <c r="AU165" s="6"/>
      <c r="AV165" s="6"/>
      <c r="AW165" s="7"/>
    </row>
    <row r="166" spans="1:49" x14ac:dyDescent="0.3">
      <c r="A166" s="28"/>
      <c r="B166" s="3"/>
      <c r="C166" s="32"/>
      <c r="D166" s="3"/>
      <c r="E166" s="27"/>
      <c r="F166" s="27"/>
      <c r="G166" s="2" t="s">
        <v>342</v>
      </c>
      <c r="H166" t="s">
        <v>315</v>
      </c>
      <c r="I166" t="s">
        <v>263</v>
      </c>
      <c r="J166" s="8">
        <v>17.600000000000001</v>
      </c>
      <c r="K166" s="6">
        <f t="shared" si="52"/>
        <v>36.300000000000004</v>
      </c>
      <c r="L166" s="22">
        <f t="shared" si="44"/>
        <v>0.48484848484848481</v>
      </c>
      <c r="M166" s="6">
        <f t="shared" si="47"/>
        <v>31.1</v>
      </c>
      <c r="N166" s="8">
        <v>10.7</v>
      </c>
      <c r="O166" s="6">
        <v>10.4</v>
      </c>
      <c r="P166" s="6"/>
      <c r="Q166" s="6">
        <v>401.5</v>
      </c>
      <c r="R166" s="6">
        <f t="shared" si="40"/>
        <v>12486.650000000001</v>
      </c>
      <c r="S166" s="6">
        <f t="shared" si="49"/>
        <v>4296.0499999999993</v>
      </c>
      <c r="T166" s="6">
        <f t="shared" si="50"/>
        <v>4175.6000000000004</v>
      </c>
      <c r="U166" s="6"/>
      <c r="V166" s="6"/>
      <c r="W166" s="6"/>
      <c r="X166" s="6"/>
      <c r="Y166" s="8">
        <f t="shared" si="41"/>
        <v>8471.6500000000015</v>
      </c>
      <c r="Z166" s="17">
        <f t="shared" si="42"/>
        <v>0.67845659163987138</v>
      </c>
      <c r="AA166" s="6"/>
      <c r="AB166" s="6"/>
      <c r="AC166" s="46">
        <v>6.5</v>
      </c>
      <c r="AD166" s="46"/>
      <c r="AE166" s="6"/>
      <c r="AF166" s="6"/>
      <c r="AG166" s="6"/>
      <c r="AH166" s="8">
        <f t="shared" si="51"/>
        <v>2609.75</v>
      </c>
      <c r="AI166" s="19">
        <f t="shared" si="48"/>
        <v>0.20900321543408359</v>
      </c>
      <c r="AJ166" s="46">
        <v>3.5</v>
      </c>
      <c r="AK166" s="46"/>
      <c r="AL166" s="5">
        <f t="shared" si="53"/>
        <v>1405.25</v>
      </c>
      <c r="AM166" s="11">
        <f t="shared" si="45"/>
        <v>0.11254019292604502</v>
      </c>
      <c r="AN166" s="6"/>
      <c r="AO166" s="6"/>
      <c r="AP166" s="6">
        <f t="shared" si="54"/>
        <v>0</v>
      </c>
      <c r="AQ166" s="11">
        <f t="shared" si="46"/>
        <v>0</v>
      </c>
      <c r="AR166" s="6">
        <v>2.7</v>
      </c>
      <c r="AS166" s="6">
        <v>2.5</v>
      </c>
      <c r="AT166" s="6"/>
      <c r="AU166" s="6"/>
      <c r="AV166" s="6"/>
      <c r="AW166" s="7"/>
    </row>
    <row r="167" spans="1:49" x14ac:dyDescent="0.3">
      <c r="A167" s="27"/>
      <c r="B167" s="3"/>
      <c r="C167" s="31"/>
      <c r="D167" s="3"/>
      <c r="E167" s="27"/>
      <c r="F167" s="27"/>
      <c r="G167" s="2" t="s">
        <v>332</v>
      </c>
      <c r="H167" t="s">
        <v>333</v>
      </c>
      <c r="I167" t="s">
        <v>263</v>
      </c>
      <c r="J167" s="13">
        <v>35</v>
      </c>
      <c r="K167" s="6">
        <f t="shared" si="52"/>
        <v>55.6</v>
      </c>
      <c r="L167" s="22">
        <f t="shared" si="44"/>
        <v>0.62949640287769781</v>
      </c>
      <c r="M167" s="6">
        <f t="shared" si="47"/>
        <v>48.3</v>
      </c>
      <c r="N167" s="8">
        <v>8.8000000000000007</v>
      </c>
      <c r="O167" s="6">
        <v>8.8000000000000007</v>
      </c>
      <c r="P167" s="6"/>
      <c r="Q167" s="6">
        <v>345.2</v>
      </c>
      <c r="R167" s="6">
        <f t="shared" si="40"/>
        <v>16673.16</v>
      </c>
      <c r="S167" s="6">
        <f t="shared" si="49"/>
        <v>3037.76</v>
      </c>
      <c r="T167" s="6">
        <f t="shared" si="50"/>
        <v>3037.76</v>
      </c>
      <c r="U167" s="6"/>
      <c r="V167" s="6"/>
      <c r="W167" s="46">
        <v>21.2</v>
      </c>
      <c r="X167" s="46"/>
      <c r="Y167" s="8">
        <f t="shared" si="41"/>
        <v>13393.759999999998</v>
      </c>
      <c r="Z167" s="17">
        <f t="shared" si="42"/>
        <v>0.80331262939958592</v>
      </c>
      <c r="AA167" s="6"/>
      <c r="AB167" s="6"/>
      <c r="AC167" s="6">
        <v>2.1</v>
      </c>
      <c r="AD167" s="6">
        <v>3.9</v>
      </c>
      <c r="AE167" s="6"/>
      <c r="AF167" s="6"/>
      <c r="AG167" s="6"/>
      <c r="AH167" s="8">
        <f t="shared" si="51"/>
        <v>2071.1999999999998</v>
      </c>
      <c r="AI167" s="19">
        <f t="shared" si="48"/>
        <v>0.12422360248447206</v>
      </c>
      <c r="AJ167" s="6">
        <v>1</v>
      </c>
      <c r="AK167" s="6">
        <v>1</v>
      </c>
      <c r="AL167" s="5">
        <f t="shared" si="53"/>
        <v>690.4</v>
      </c>
      <c r="AM167" s="11">
        <f t="shared" si="45"/>
        <v>4.1407867494824016E-2</v>
      </c>
      <c r="AN167" s="6">
        <v>1.5</v>
      </c>
      <c r="AO167" s="6"/>
      <c r="AP167" s="6">
        <f t="shared" si="54"/>
        <v>517.79999999999995</v>
      </c>
      <c r="AQ167" s="11">
        <f t="shared" si="46"/>
        <v>3.1055900621118016E-2</v>
      </c>
      <c r="AR167" s="6">
        <v>3.7</v>
      </c>
      <c r="AS167" s="6">
        <v>3.6</v>
      </c>
      <c r="AT167" s="6"/>
      <c r="AU167" s="6"/>
      <c r="AV167" s="6"/>
      <c r="AW167" s="7"/>
    </row>
    <row r="168" spans="1:49" x14ac:dyDescent="0.3">
      <c r="A168" s="28"/>
      <c r="B168" s="3"/>
      <c r="C168" s="31"/>
      <c r="D168" s="3"/>
      <c r="E168" s="27"/>
      <c r="F168" s="27"/>
      <c r="G168" s="2" t="s">
        <v>334</v>
      </c>
      <c r="H168" t="s">
        <v>335</v>
      </c>
      <c r="I168" t="s">
        <v>263</v>
      </c>
      <c r="J168" s="8">
        <v>16.399999999999999</v>
      </c>
      <c r="K168" s="6">
        <f t="shared" si="52"/>
        <v>55.8</v>
      </c>
      <c r="L168" s="22">
        <f t="shared" si="44"/>
        <v>0.29390681003584229</v>
      </c>
      <c r="M168" s="6">
        <f t="shared" si="47"/>
        <v>49.4</v>
      </c>
      <c r="N168" s="8">
        <v>9.4</v>
      </c>
      <c r="O168" s="6">
        <v>9</v>
      </c>
      <c r="P168" s="6"/>
      <c r="Q168" s="6">
        <v>225.9</v>
      </c>
      <c r="R168" s="6">
        <f t="shared" si="40"/>
        <v>11159.46</v>
      </c>
      <c r="S168" s="6">
        <f t="shared" si="49"/>
        <v>2123.46</v>
      </c>
      <c r="T168" s="6">
        <f t="shared" si="50"/>
        <v>2033.1000000000001</v>
      </c>
      <c r="U168" s="6"/>
      <c r="V168" s="6"/>
      <c r="W168" s="46">
        <v>31</v>
      </c>
      <c r="X168" s="46"/>
      <c r="Y168" s="8">
        <f t="shared" si="41"/>
        <v>11159.46</v>
      </c>
      <c r="Z168" s="17">
        <f t="shared" si="42"/>
        <v>1</v>
      </c>
      <c r="AA168" s="6"/>
      <c r="AB168" s="6"/>
      <c r="AC168" s="6"/>
      <c r="AD168" s="6"/>
      <c r="AE168" s="6"/>
      <c r="AF168" s="6"/>
      <c r="AG168" s="6"/>
      <c r="AH168" s="8">
        <f t="shared" si="51"/>
        <v>0</v>
      </c>
      <c r="AI168" s="19">
        <f t="shared" si="48"/>
        <v>0</v>
      </c>
      <c r="AJ168" s="6"/>
      <c r="AK168" s="6"/>
      <c r="AL168" s="5">
        <f t="shared" si="53"/>
        <v>0</v>
      </c>
      <c r="AM168" s="11">
        <f t="shared" si="45"/>
        <v>0</v>
      </c>
      <c r="AN168" s="6"/>
      <c r="AO168" s="6"/>
      <c r="AP168" s="6">
        <f t="shared" si="54"/>
        <v>0</v>
      </c>
      <c r="AQ168" s="11">
        <f t="shared" si="46"/>
        <v>0</v>
      </c>
      <c r="AR168" s="6">
        <v>2</v>
      </c>
      <c r="AS168" s="6">
        <v>2.9</v>
      </c>
      <c r="AT168" s="6">
        <v>1.5</v>
      </c>
      <c r="AU168" s="6"/>
      <c r="AV168" s="6"/>
      <c r="AW168" s="7"/>
    </row>
    <row r="169" spans="1:49" x14ac:dyDescent="0.3">
      <c r="A169" s="28"/>
      <c r="B169" s="3"/>
      <c r="C169" s="32"/>
      <c r="D169" s="3"/>
      <c r="E169" s="28"/>
      <c r="F169" s="28"/>
      <c r="G169" s="2" t="s">
        <v>336</v>
      </c>
      <c r="H169" t="s">
        <v>337</v>
      </c>
      <c r="I169" t="s">
        <v>263</v>
      </c>
      <c r="J169" s="13">
        <v>15.5</v>
      </c>
      <c r="K169" s="6">
        <f t="shared" si="52"/>
        <v>55.7</v>
      </c>
      <c r="L169" s="22">
        <f t="shared" si="44"/>
        <v>0.27827648114901254</v>
      </c>
      <c r="M169" s="6">
        <f t="shared" si="47"/>
        <v>48.6</v>
      </c>
      <c r="N169" s="8">
        <v>9.5</v>
      </c>
      <c r="O169" s="6">
        <v>7.3</v>
      </c>
      <c r="P169" s="6"/>
      <c r="Q169" s="6">
        <v>238.2</v>
      </c>
      <c r="R169" s="6">
        <f t="shared" si="40"/>
        <v>11576.52</v>
      </c>
      <c r="S169" s="6">
        <f t="shared" si="49"/>
        <v>2262.9</v>
      </c>
      <c r="T169" s="6">
        <f t="shared" si="50"/>
        <v>1738.86</v>
      </c>
      <c r="U169" s="6"/>
      <c r="V169" s="6"/>
      <c r="W169" s="6"/>
      <c r="X169" s="6"/>
      <c r="Y169" s="8">
        <f t="shared" si="41"/>
        <v>4001.7599999999998</v>
      </c>
      <c r="Z169" s="17">
        <f t="shared" si="42"/>
        <v>0.34567901234567899</v>
      </c>
      <c r="AA169" s="6">
        <v>5</v>
      </c>
      <c r="AB169" s="6">
        <v>5</v>
      </c>
      <c r="AC169" s="46">
        <v>19.8</v>
      </c>
      <c r="AD169" s="46"/>
      <c r="AE169" s="6"/>
      <c r="AF169" s="6"/>
      <c r="AG169" s="6"/>
      <c r="AH169" s="8">
        <f t="shared" si="51"/>
        <v>7098.36</v>
      </c>
      <c r="AI169" s="19">
        <f t="shared" si="48"/>
        <v>0.61316872427983538</v>
      </c>
      <c r="AJ169" s="46">
        <v>2</v>
      </c>
      <c r="AK169" s="46"/>
      <c r="AL169" s="5">
        <f t="shared" si="53"/>
        <v>476.4</v>
      </c>
      <c r="AM169" s="11">
        <f t="shared" si="45"/>
        <v>4.1152263374485597E-2</v>
      </c>
      <c r="AN169" s="6"/>
      <c r="AO169" s="6"/>
      <c r="AP169" s="6">
        <f t="shared" si="54"/>
        <v>0</v>
      </c>
      <c r="AQ169" s="11">
        <f t="shared" si="46"/>
        <v>0</v>
      </c>
      <c r="AR169" s="6">
        <v>3.6</v>
      </c>
      <c r="AS169" s="6">
        <v>3.5</v>
      </c>
      <c r="AT169" s="6"/>
      <c r="AU169" s="6"/>
      <c r="AV169" s="6"/>
      <c r="AW169" s="7"/>
    </row>
    <row r="170" spans="1:49" x14ac:dyDescent="0.3">
      <c r="A170" s="28"/>
      <c r="B170" s="3"/>
      <c r="C170" s="32"/>
      <c r="D170" s="3"/>
      <c r="E170" s="27"/>
      <c r="F170" s="27"/>
      <c r="G170" s="2" t="s">
        <v>338</v>
      </c>
      <c r="H170" t="s">
        <v>339</v>
      </c>
      <c r="I170" t="s">
        <v>263</v>
      </c>
      <c r="J170" s="8">
        <v>21.4</v>
      </c>
      <c r="K170" s="6">
        <f t="shared" si="52"/>
        <v>55.5</v>
      </c>
      <c r="L170" s="22">
        <f t="shared" si="44"/>
        <v>0.38558558558558553</v>
      </c>
      <c r="M170" s="6">
        <f t="shared" si="47"/>
        <v>48.1</v>
      </c>
      <c r="N170" s="8">
        <v>8.6999999999999993</v>
      </c>
      <c r="O170" s="6">
        <v>8.9</v>
      </c>
      <c r="P170" s="6"/>
      <c r="Q170" s="6">
        <v>685.8</v>
      </c>
      <c r="R170" s="6">
        <f t="shared" si="40"/>
        <v>32986.979999999996</v>
      </c>
      <c r="S170" s="6">
        <f t="shared" si="49"/>
        <v>5966.4599999999991</v>
      </c>
      <c r="T170" s="6">
        <f t="shared" si="50"/>
        <v>6103.62</v>
      </c>
      <c r="U170" s="6"/>
      <c r="V170" s="6"/>
      <c r="W170" s="6"/>
      <c r="X170" s="6"/>
      <c r="Y170" s="8">
        <f t="shared" si="41"/>
        <v>12070.08</v>
      </c>
      <c r="Z170" s="17">
        <f t="shared" si="42"/>
        <v>0.36590436590436592</v>
      </c>
      <c r="AA170" s="6"/>
      <c r="AB170" s="6"/>
      <c r="AC170" s="46">
        <v>27</v>
      </c>
      <c r="AD170" s="46"/>
      <c r="AE170" s="6"/>
      <c r="AF170" s="6"/>
      <c r="AG170" s="6"/>
      <c r="AH170" s="8">
        <f t="shared" si="51"/>
        <v>18516.599999999999</v>
      </c>
      <c r="AI170" s="19">
        <f t="shared" si="48"/>
        <v>0.56133056133056136</v>
      </c>
      <c r="AJ170" s="46">
        <v>2</v>
      </c>
      <c r="AK170" s="46"/>
      <c r="AL170" s="5">
        <f t="shared" si="53"/>
        <v>1371.6</v>
      </c>
      <c r="AM170" s="11">
        <f t="shared" si="45"/>
        <v>4.1580041580041575E-2</v>
      </c>
      <c r="AN170" s="46">
        <v>1.5</v>
      </c>
      <c r="AO170" s="46"/>
      <c r="AP170" s="6">
        <f t="shared" si="54"/>
        <v>1028.6999999999998</v>
      </c>
      <c r="AQ170" s="11">
        <f t="shared" si="46"/>
        <v>3.1185031185031183E-2</v>
      </c>
      <c r="AR170" s="6">
        <v>3.9</v>
      </c>
      <c r="AS170" s="6">
        <v>3.5</v>
      </c>
      <c r="AT170" s="6"/>
      <c r="AU170" s="6"/>
      <c r="AV170" s="6"/>
      <c r="AW170" s="7"/>
    </row>
    <row r="171" spans="1:49" x14ac:dyDescent="0.3">
      <c r="A171" s="27"/>
      <c r="B171" s="3"/>
      <c r="C171" s="28"/>
      <c r="D171" s="3"/>
      <c r="E171" s="27"/>
      <c r="F171" s="1"/>
      <c r="G171" s="2" t="s">
        <v>340</v>
      </c>
      <c r="H171" t="s">
        <v>341</v>
      </c>
      <c r="I171" t="s">
        <v>263</v>
      </c>
      <c r="J171" s="13">
        <v>29</v>
      </c>
      <c r="K171" s="6">
        <f t="shared" si="52"/>
        <v>56.9</v>
      </c>
      <c r="L171" s="22">
        <f t="shared" si="44"/>
        <v>0.50966608084358522</v>
      </c>
      <c r="M171" s="6">
        <f t="shared" si="47"/>
        <v>50.4</v>
      </c>
      <c r="N171" s="8">
        <v>15.2</v>
      </c>
      <c r="O171" s="6"/>
      <c r="P171" s="6"/>
      <c r="Q171" s="6">
        <v>312.7</v>
      </c>
      <c r="R171" s="6">
        <f t="shared" si="40"/>
        <v>15760.079999999998</v>
      </c>
      <c r="S171" s="6">
        <f t="shared" si="49"/>
        <v>4753.04</v>
      </c>
      <c r="T171" s="6">
        <f t="shared" si="50"/>
        <v>0</v>
      </c>
      <c r="U171" s="6">
        <v>22.3</v>
      </c>
      <c r="V171" s="6"/>
      <c r="W171" s="6"/>
      <c r="X171" s="6"/>
      <c r="Y171" s="8">
        <f t="shared" si="41"/>
        <v>11726.25</v>
      </c>
      <c r="Z171" s="17">
        <f t="shared" si="42"/>
        <v>0.74404761904761907</v>
      </c>
      <c r="AA171" s="6"/>
      <c r="AB171" s="6"/>
      <c r="AC171" s="6">
        <v>3.1</v>
      </c>
      <c r="AD171" s="6"/>
      <c r="AE171" s="6"/>
      <c r="AF171" s="6"/>
      <c r="AG171" s="6">
        <v>7.3</v>
      </c>
      <c r="AH171" s="8">
        <f t="shared" si="51"/>
        <v>3252.08</v>
      </c>
      <c r="AI171" s="19">
        <f t="shared" si="48"/>
        <v>0.20634920634920637</v>
      </c>
      <c r="AJ171" s="6">
        <v>2.5</v>
      </c>
      <c r="AK171" s="6"/>
      <c r="AL171" s="5">
        <f t="shared" si="53"/>
        <v>781.75</v>
      </c>
      <c r="AM171" s="11">
        <f t="shared" si="45"/>
        <v>4.9603174603174607E-2</v>
      </c>
      <c r="AN171" s="6"/>
      <c r="AO171" s="6"/>
      <c r="AP171" s="6">
        <f t="shared" si="54"/>
        <v>0</v>
      </c>
      <c r="AQ171" s="11">
        <f t="shared" si="46"/>
        <v>0</v>
      </c>
      <c r="AR171" s="6">
        <v>3.5</v>
      </c>
      <c r="AS171" s="6">
        <v>3</v>
      </c>
      <c r="AT171" s="6"/>
      <c r="AU171" s="6"/>
      <c r="AV171" s="6"/>
      <c r="AW171" s="7"/>
    </row>
    <row r="172" spans="1:49" x14ac:dyDescent="0.3">
      <c r="A172" s="28"/>
      <c r="B172" s="3"/>
      <c r="C172" s="32"/>
      <c r="D172" s="3"/>
      <c r="E172" s="27"/>
      <c r="F172" s="27"/>
      <c r="G172" s="2" t="s">
        <v>342</v>
      </c>
      <c r="H172" t="s">
        <v>343</v>
      </c>
      <c r="I172" t="s">
        <v>259</v>
      </c>
      <c r="J172" s="8">
        <v>15.8</v>
      </c>
      <c r="K172" s="6">
        <f t="shared" si="52"/>
        <v>28</v>
      </c>
      <c r="L172" s="22">
        <f t="shared" si="44"/>
        <v>0.56428571428571428</v>
      </c>
      <c r="M172" s="6">
        <f t="shared" si="47"/>
        <v>24</v>
      </c>
      <c r="N172" s="8">
        <v>7.3</v>
      </c>
      <c r="O172" s="6">
        <v>7.7</v>
      </c>
      <c r="P172" s="6"/>
      <c r="Q172" s="6">
        <v>381.4</v>
      </c>
      <c r="R172" s="6">
        <f t="shared" si="40"/>
        <v>9153.5999999999985</v>
      </c>
      <c r="S172" s="6">
        <f t="shared" si="49"/>
        <v>2784.22</v>
      </c>
      <c r="T172" s="6">
        <f t="shared" si="50"/>
        <v>2936.7799999999997</v>
      </c>
      <c r="U172" s="6"/>
      <c r="V172" s="6"/>
      <c r="W172" s="6"/>
      <c r="X172" s="6"/>
      <c r="Y172" s="8">
        <f t="shared" si="41"/>
        <v>5721</v>
      </c>
      <c r="Z172" s="17">
        <f t="shared" si="42"/>
        <v>0.625</v>
      </c>
      <c r="AA172" s="6"/>
      <c r="AB172" s="6"/>
      <c r="AC172" s="46">
        <v>5</v>
      </c>
      <c r="AD172" s="46"/>
      <c r="AE172" s="6"/>
      <c r="AF172" s="6"/>
      <c r="AG172" s="6"/>
      <c r="AH172" s="8">
        <f t="shared" ref="AH172" si="55">(AA172+AB172+AC172+AD172+AG172+AE172+AF172)*Q172</f>
        <v>1907</v>
      </c>
      <c r="AI172" s="19">
        <f t="shared" si="48"/>
        <v>0.20833333333333334</v>
      </c>
      <c r="AJ172" s="46">
        <v>4</v>
      </c>
      <c r="AK172" s="46"/>
      <c r="AL172" s="5">
        <f t="shared" si="53"/>
        <v>1525.6</v>
      </c>
      <c r="AM172" s="11">
        <f t="shared" si="45"/>
        <v>0.16666666666666666</v>
      </c>
      <c r="AN172" s="6"/>
      <c r="AO172" s="6"/>
      <c r="AP172" s="6">
        <f t="shared" si="54"/>
        <v>0</v>
      </c>
      <c r="AQ172" s="11">
        <f t="shared" si="46"/>
        <v>0</v>
      </c>
      <c r="AR172" s="6">
        <v>2.2000000000000002</v>
      </c>
      <c r="AS172" s="6">
        <v>1.8</v>
      </c>
      <c r="AT172" s="6"/>
      <c r="AU172" s="6"/>
      <c r="AV172" s="6"/>
      <c r="AW172" s="7"/>
    </row>
    <row r="173" spans="1:49" x14ac:dyDescent="0.3">
      <c r="N173" s="1"/>
      <c r="AV173" s="5"/>
    </row>
    <row r="174" spans="1:49" x14ac:dyDescent="0.3">
      <c r="D174" s="1"/>
      <c r="E174" s="1"/>
      <c r="F174" s="1"/>
      <c r="J174" s="8"/>
      <c r="K174" s="6"/>
      <c r="L174" s="22"/>
      <c r="M174" s="6"/>
      <c r="N174" s="8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8"/>
      <c r="Z174" s="17"/>
      <c r="AA174" s="6"/>
      <c r="AB174" s="6"/>
      <c r="AC174" s="6"/>
      <c r="AD174" s="6"/>
      <c r="AE174" s="6"/>
      <c r="AF174" s="6"/>
      <c r="AG174" s="6"/>
      <c r="AH174" s="8"/>
      <c r="AI174" s="19"/>
      <c r="AJ174" s="6"/>
      <c r="AK174" s="6"/>
      <c r="AM174" s="11"/>
      <c r="AN174" s="6"/>
      <c r="AO174" s="6"/>
      <c r="AP174" s="6"/>
      <c r="AQ174" s="11"/>
      <c r="AR174" s="6"/>
      <c r="AS174" s="6"/>
      <c r="AT174" s="6"/>
      <c r="AU174" s="6"/>
      <c r="AV174" s="6"/>
      <c r="AW174" s="7"/>
    </row>
    <row r="175" spans="1:49" x14ac:dyDescent="0.3">
      <c r="C175" s="35"/>
      <c r="F175" s="18"/>
      <c r="G175" s="45"/>
      <c r="U175" s="7"/>
      <c r="V175" s="7"/>
      <c r="W175" s="7"/>
      <c r="X175" s="7"/>
      <c r="Y175" s="18"/>
      <c r="Z175" s="18"/>
      <c r="AA175" s="7"/>
      <c r="AB175" s="7"/>
      <c r="AC175" s="7"/>
      <c r="AD175" s="7"/>
      <c r="AE175" s="7"/>
      <c r="AF175" s="7"/>
      <c r="AG175" s="7"/>
      <c r="AH175" s="7"/>
      <c r="AI175" s="20"/>
      <c r="AJ175" s="7"/>
      <c r="AK175" s="7"/>
      <c r="AL175" s="6"/>
      <c r="AM175" s="7"/>
      <c r="AN175" s="7"/>
      <c r="AO175" s="7"/>
      <c r="AP175" s="7"/>
      <c r="AQ175" s="7"/>
      <c r="AR175" s="6"/>
      <c r="AS175" s="7"/>
      <c r="AT175" s="7"/>
      <c r="AU175" s="7"/>
      <c r="AV175" s="6"/>
      <c r="AW175" s="6"/>
    </row>
    <row r="176" spans="1:49" s="5" customFormat="1" x14ac:dyDescent="0.3">
      <c r="C176" s="35"/>
      <c r="E176" s="43"/>
      <c r="F176" s="44"/>
      <c r="G176" s="45"/>
      <c r="H176" s="5" t="s">
        <v>254</v>
      </c>
      <c r="L176" s="23"/>
      <c r="R176" s="6">
        <f>SUM(R2:R172)</f>
        <v>3783691.7300000004</v>
      </c>
      <c r="S176" s="6">
        <f>SUM(S2:S172)</f>
        <v>730775.2300000001</v>
      </c>
      <c r="T176" s="6">
        <f>SUM(T2:T172)</f>
        <v>732815.58000000007</v>
      </c>
      <c r="U176" s="6"/>
      <c r="V176" s="6"/>
      <c r="W176" s="6"/>
      <c r="X176" s="6"/>
      <c r="Y176" s="8">
        <f>SUM(Y2:Y172)</f>
        <v>2773838.1500000008</v>
      </c>
      <c r="Z176" s="24">
        <f>Y176/R176</f>
        <v>0.7331036320974279</v>
      </c>
      <c r="AA176" s="6"/>
      <c r="AB176" s="6"/>
      <c r="AC176" s="6"/>
      <c r="AD176" s="6"/>
      <c r="AE176" s="6"/>
      <c r="AF176" s="6"/>
      <c r="AG176" s="6"/>
      <c r="AH176" s="6">
        <f>SUM(AH2:AH172)</f>
        <v>880717.76</v>
      </c>
      <c r="AI176" s="25">
        <f>AH176/R176</f>
        <v>0.23276678515244684</v>
      </c>
      <c r="AJ176" s="6"/>
      <c r="AK176" s="6"/>
      <c r="AL176" s="6">
        <f>SUM(AL2:AL172)</f>
        <v>74365.64</v>
      </c>
      <c r="AM176" s="26">
        <f>AL176/R176</f>
        <v>1.965425444424353E-2</v>
      </c>
      <c r="AN176" s="6"/>
      <c r="AO176" s="6"/>
      <c r="AP176" s="6">
        <f>SUM(AP2:AP172)</f>
        <v>54770.18</v>
      </c>
      <c r="AQ176" s="26">
        <f>AP176/R176</f>
        <v>1.4475328305881831E-2</v>
      </c>
      <c r="AR176" s="6"/>
      <c r="AS176" s="6"/>
      <c r="AT176" s="6"/>
      <c r="AU176" s="6"/>
      <c r="AV176" s="6"/>
      <c r="AW176" s="6"/>
    </row>
    <row r="177" spans="3:49" x14ac:dyDescent="0.3">
      <c r="C177" s="35"/>
      <c r="F177" s="7"/>
      <c r="G177" s="45"/>
      <c r="J177" s="15" t="s">
        <v>264</v>
      </c>
      <c r="N177" s="50" t="s">
        <v>267</v>
      </c>
      <c r="O177" s="50"/>
      <c r="AH177" s="7"/>
      <c r="AI177" s="20"/>
      <c r="AL177" s="6"/>
      <c r="AM177" s="7"/>
      <c r="AN177" s="7"/>
      <c r="AO177" s="7"/>
      <c r="AP177" s="7"/>
      <c r="AQ177" s="7"/>
      <c r="AR177" s="6"/>
      <c r="AW177" s="6"/>
    </row>
    <row r="178" spans="3:49" x14ac:dyDescent="0.3">
      <c r="C178" s="35"/>
      <c r="F178" s="7"/>
      <c r="G178" s="45"/>
      <c r="Q178" s="7"/>
      <c r="R178" s="7"/>
      <c r="AH178" s="7"/>
      <c r="AI178" s="20"/>
      <c r="AJ178" s="7"/>
      <c r="AK178" s="7"/>
      <c r="AL178" s="6"/>
      <c r="AM178" s="7"/>
      <c r="AN178" s="7"/>
      <c r="AO178" s="7"/>
      <c r="AP178" s="7"/>
      <c r="AQ178" s="7"/>
      <c r="AR178" s="6"/>
      <c r="AT178" s="7"/>
      <c r="AU178" s="7"/>
      <c r="AV178" s="7"/>
      <c r="AW178" s="7"/>
    </row>
    <row r="179" spans="3:49" x14ac:dyDescent="0.3">
      <c r="C179" s="35"/>
      <c r="F179" s="7"/>
      <c r="G179" s="45"/>
      <c r="P179" s="5"/>
      <c r="Q179" s="7"/>
      <c r="V179" s="7"/>
      <c r="W179" s="35"/>
      <c r="Y179" s="18"/>
      <c r="Z179" s="38"/>
      <c r="AB179" s="7"/>
      <c r="AE179" s="7"/>
      <c r="AH179" s="7"/>
      <c r="AI179" s="20"/>
      <c r="AK179" s="7"/>
      <c r="AL179" s="6"/>
      <c r="AM179" s="7"/>
      <c r="AN179" s="7"/>
      <c r="AO179" s="7"/>
      <c r="AP179" s="7"/>
      <c r="AQ179" s="7"/>
      <c r="AR179" s="6"/>
      <c r="AT179" s="7"/>
      <c r="AU179" s="7"/>
      <c r="AW179" s="6"/>
    </row>
    <row r="180" spans="3:49" x14ac:dyDescent="0.3">
      <c r="F180" s="7"/>
      <c r="P180" s="5"/>
      <c r="Q180" s="7"/>
      <c r="W180" s="35"/>
      <c r="Y180" s="18"/>
      <c r="Z180" s="38"/>
      <c r="AH180" s="7"/>
      <c r="AI180" s="20"/>
      <c r="AJ180" s="7"/>
      <c r="AK180" s="7"/>
      <c r="AL180" s="6"/>
      <c r="AM180" s="7"/>
      <c r="AN180" s="7"/>
      <c r="AO180" s="7"/>
      <c r="AP180" s="7"/>
      <c r="AQ180" s="7"/>
      <c r="AR180" s="6"/>
      <c r="AW180" s="6"/>
    </row>
    <row r="181" spans="3:49" x14ac:dyDescent="0.3">
      <c r="W181" s="35"/>
      <c r="Y181" s="18"/>
      <c r="Z181" s="38"/>
      <c r="AF181" s="35"/>
      <c r="AH181" s="7"/>
      <c r="AI181" s="39"/>
      <c r="AJ181" s="7"/>
      <c r="AK181" s="7"/>
      <c r="AL181" s="6"/>
      <c r="AM181" s="7"/>
      <c r="AN181" s="7"/>
      <c r="AO181" s="7"/>
      <c r="AP181" s="7"/>
      <c r="AQ181" s="7"/>
      <c r="AR181" s="6"/>
      <c r="AW181" s="6"/>
    </row>
    <row r="182" spans="3:49" x14ac:dyDescent="0.3">
      <c r="F182" t="s">
        <v>206</v>
      </c>
      <c r="Q182" s="7"/>
      <c r="W182" s="35"/>
      <c r="Y182" s="18"/>
      <c r="Z182" s="38"/>
      <c r="AF182" s="35"/>
      <c r="AH182" s="7"/>
      <c r="AI182" s="39"/>
      <c r="AJ182" s="7"/>
      <c r="AK182" s="7"/>
      <c r="AL182" s="6"/>
      <c r="AM182" s="7"/>
      <c r="AN182" s="7"/>
      <c r="AO182" s="7"/>
      <c r="AP182" s="7"/>
      <c r="AQ182" s="7"/>
      <c r="AR182" s="6"/>
      <c r="AW182" s="6"/>
    </row>
    <row r="183" spans="3:49" x14ac:dyDescent="0.3">
      <c r="W183" s="35"/>
      <c r="Y183" s="18"/>
      <c r="Z183" s="38"/>
      <c r="AF183" s="35"/>
      <c r="AH183" s="7"/>
      <c r="AI183" s="39"/>
      <c r="AJ183" s="7"/>
      <c r="AK183" s="7"/>
      <c r="AL183" s="6"/>
      <c r="AM183" s="7"/>
      <c r="AN183" s="7"/>
      <c r="AO183" s="7"/>
      <c r="AP183" s="7"/>
      <c r="AQ183" s="7"/>
      <c r="AR183" s="6"/>
      <c r="AW183" s="6"/>
    </row>
    <row r="184" spans="3:49" x14ac:dyDescent="0.3">
      <c r="F184" t="s">
        <v>361</v>
      </c>
      <c r="AF184" s="35"/>
      <c r="AH184" s="7"/>
      <c r="AI184" s="39"/>
      <c r="AJ184" s="7"/>
      <c r="AK184" s="7"/>
      <c r="AL184" s="6"/>
      <c r="AM184" s="7"/>
      <c r="AN184" s="7"/>
      <c r="AO184" s="7"/>
      <c r="AP184" s="7"/>
      <c r="AQ184" s="7"/>
      <c r="AR184" s="6"/>
      <c r="AW184" s="6"/>
    </row>
    <row r="185" spans="3:49" x14ac:dyDescent="0.3">
      <c r="F185" s="27"/>
      <c r="G185" s="2" t="s">
        <v>362</v>
      </c>
      <c r="Q185" s="7"/>
      <c r="R185" s="34"/>
      <c r="Y185" s="18"/>
      <c r="AF185" s="35"/>
      <c r="AH185" s="7"/>
      <c r="AI185" s="39"/>
      <c r="AJ185" s="7"/>
      <c r="AK185" s="7"/>
      <c r="AL185" s="6"/>
      <c r="AM185" s="7"/>
      <c r="AN185" s="7"/>
      <c r="AO185" s="7"/>
      <c r="AP185" s="7"/>
      <c r="AQ185" s="7"/>
      <c r="AR185" s="6"/>
      <c r="AW185" s="6"/>
    </row>
    <row r="186" spans="3:49" x14ac:dyDescent="0.3">
      <c r="F186" s="28"/>
      <c r="G186" s="2" t="s">
        <v>363</v>
      </c>
      <c r="Q186" s="7"/>
      <c r="R186" s="34"/>
      <c r="AH186" s="7"/>
      <c r="AI186" s="20"/>
      <c r="AJ186" s="7"/>
      <c r="AK186" s="7"/>
      <c r="AL186" s="6"/>
      <c r="AM186" s="7"/>
      <c r="AN186" s="7"/>
      <c r="AO186" s="7"/>
      <c r="AP186" s="7"/>
      <c r="AQ186" s="7"/>
      <c r="AR186" s="6"/>
      <c r="AW186" s="6"/>
    </row>
    <row r="187" spans="3:49" x14ac:dyDescent="0.3">
      <c r="Q187" s="7"/>
      <c r="R187" s="34"/>
      <c r="W187" s="34"/>
      <c r="Y187" s="18"/>
      <c r="Z187" s="41"/>
      <c r="AH187" s="7"/>
      <c r="AI187" s="20"/>
      <c r="AJ187" s="7"/>
      <c r="AK187" s="7"/>
      <c r="AL187" s="6"/>
      <c r="AM187" s="7"/>
      <c r="AN187" s="7"/>
      <c r="AO187" s="7"/>
      <c r="AP187" s="7"/>
      <c r="AQ187" s="7"/>
      <c r="AR187" s="6"/>
      <c r="AW187" s="6"/>
    </row>
    <row r="188" spans="3:49" x14ac:dyDescent="0.3">
      <c r="Q188" s="7"/>
      <c r="R188" s="34"/>
      <c r="AH188" s="7"/>
      <c r="AI188" s="20"/>
      <c r="AJ188" s="7"/>
      <c r="AK188" s="7"/>
      <c r="AL188" s="6"/>
      <c r="AM188" s="7"/>
      <c r="AN188" s="7"/>
      <c r="AO188" s="7"/>
      <c r="AP188" s="7"/>
      <c r="AQ188" s="7"/>
      <c r="AR188" s="6"/>
      <c r="AW188" s="6"/>
    </row>
    <row r="189" spans="3:49" x14ac:dyDescent="0.3">
      <c r="F189" t="s">
        <v>207</v>
      </c>
      <c r="Q189" s="7"/>
      <c r="R189" s="34"/>
      <c r="AH189" s="7"/>
      <c r="AI189" s="20"/>
      <c r="AJ189" s="7"/>
      <c r="AK189" s="7"/>
      <c r="AL189" s="6"/>
      <c r="AM189" s="7"/>
      <c r="AN189" s="7"/>
      <c r="AO189" s="7"/>
      <c r="AP189" s="7"/>
      <c r="AQ189" s="7"/>
      <c r="AR189" s="6"/>
      <c r="AW189" s="6"/>
    </row>
    <row r="190" spans="3:49" x14ac:dyDescent="0.3">
      <c r="F190" s="28"/>
      <c r="G190" s="2" t="s">
        <v>208</v>
      </c>
      <c r="H190" t="s">
        <v>230</v>
      </c>
      <c r="Q190" s="7"/>
      <c r="R190" s="34"/>
      <c r="AF190" s="34"/>
      <c r="AH190" s="7"/>
      <c r="AI190" s="42"/>
      <c r="AJ190" s="7"/>
      <c r="AK190" s="7"/>
      <c r="AL190" s="6"/>
      <c r="AM190" s="7"/>
      <c r="AN190" s="7"/>
      <c r="AO190" s="7"/>
      <c r="AP190" s="7"/>
      <c r="AQ190" s="7"/>
      <c r="AR190" s="6"/>
      <c r="AW190" s="6"/>
    </row>
    <row r="191" spans="3:49" x14ac:dyDescent="0.3">
      <c r="F191" s="27"/>
      <c r="G191" s="2" t="s">
        <v>210</v>
      </c>
      <c r="H191" t="s">
        <v>224</v>
      </c>
      <c r="AH191" s="7"/>
      <c r="AI191" s="20"/>
      <c r="AJ191" s="7"/>
      <c r="AK191" s="7"/>
      <c r="AL191" s="6"/>
      <c r="AM191" s="7"/>
      <c r="AN191" s="7"/>
      <c r="AO191" s="7"/>
      <c r="AP191" s="7"/>
      <c r="AQ191" s="7"/>
      <c r="AR191" s="6"/>
    </row>
    <row r="192" spans="3:49" x14ac:dyDescent="0.3">
      <c r="F192" s="29"/>
      <c r="G192" s="2" t="s">
        <v>223</v>
      </c>
      <c r="H192" t="s">
        <v>225</v>
      </c>
      <c r="Q192" s="7"/>
      <c r="Z192" s="41"/>
      <c r="AB192" s="7"/>
      <c r="AC192" s="34"/>
      <c r="AH192" s="7"/>
      <c r="AI192" s="20"/>
      <c r="AJ192" s="7"/>
      <c r="AK192" s="7"/>
      <c r="AL192" s="6"/>
      <c r="AM192" s="7"/>
      <c r="AN192" s="7"/>
      <c r="AO192" s="7"/>
      <c r="AP192" s="7"/>
      <c r="AQ192" s="7"/>
      <c r="AR192" s="6"/>
    </row>
    <row r="193" spans="6:44" x14ac:dyDescent="0.3">
      <c r="F193" s="30"/>
      <c r="G193" s="2" t="s">
        <v>209</v>
      </c>
      <c r="H193" t="s">
        <v>226</v>
      </c>
      <c r="AH193" s="7"/>
      <c r="AI193" s="20"/>
      <c r="AJ193" s="7"/>
      <c r="AK193" s="7"/>
      <c r="AL193" s="6"/>
      <c r="AM193" s="7"/>
      <c r="AN193" s="7"/>
      <c r="AO193" s="7"/>
      <c r="AP193" s="7"/>
      <c r="AQ193" s="7"/>
      <c r="AR193" s="6"/>
    </row>
    <row r="194" spans="6:44" x14ac:dyDescent="0.3">
      <c r="F194" s="31"/>
      <c r="G194" s="2" t="s">
        <v>317</v>
      </c>
      <c r="H194" t="s">
        <v>319</v>
      </c>
      <c r="AH194" s="7"/>
      <c r="AI194" s="20"/>
      <c r="AJ194" s="7"/>
      <c r="AK194" s="7"/>
      <c r="AL194" s="6"/>
      <c r="AM194" s="7"/>
      <c r="AN194" s="7"/>
      <c r="AO194" s="7"/>
      <c r="AP194" s="7"/>
      <c r="AQ194" s="7"/>
      <c r="AR194" s="6"/>
    </row>
    <row r="195" spans="6:44" x14ac:dyDescent="0.3">
      <c r="F195" s="32"/>
      <c r="G195" s="2" t="s">
        <v>318</v>
      </c>
      <c r="H195" t="s">
        <v>320</v>
      </c>
      <c r="Q195" s="7"/>
      <c r="R195" s="7"/>
      <c r="S195" s="7"/>
      <c r="T195" s="34"/>
      <c r="AH195" s="7"/>
      <c r="AI195" s="20"/>
      <c r="AJ195" s="7"/>
      <c r="AK195" s="7"/>
      <c r="AL195" s="6"/>
      <c r="AM195" s="7"/>
      <c r="AN195" s="7"/>
      <c r="AO195" s="7"/>
      <c r="AP195" s="7"/>
      <c r="AQ195" s="7"/>
      <c r="AR195" s="6"/>
    </row>
    <row r="196" spans="6:44" x14ac:dyDescent="0.3">
      <c r="Q196" s="7"/>
      <c r="R196" s="7"/>
      <c r="S196" s="7"/>
      <c r="T196" s="34"/>
      <c r="AH196" s="7"/>
      <c r="AI196" s="20"/>
      <c r="AJ196" s="7"/>
      <c r="AK196" s="7"/>
      <c r="AL196" s="6"/>
      <c r="AM196" s="7"/>
      <c r="AN196" s="7"/>
      <c r="AO196" s="7"/>
      <c r="AP196" s="7"/>
      <c r="AQ196" s="7"/>
      <c r="AR196" s="6"/>
    </row>
    <row r="197" spans="6:44" x14ac:dyDescent="0.3">
      <c r="Q197" s="7"/>
      <c r="R197" s="7"/>
      <c r="S197" s="7"/>
      <c r="T197" s="34"/>
      <c r="AH197" s="7"/>
      <c r="AI197" s="20"/>
      <c r="AJ197" s="7"/>
      <c r="AK197" s="7"/>
      <c r="AL197" s="6"/>
      <c r="AM197" s="7"/>
      <c r="AN197" s="7"/>
      <c r="AO197" s="7"/>
      <c r="AP197" s="7"/>
      <c r="AQ197" s="7"/>
      <c r="AR197" s="6"/>
    </row>
    <row r="198" spans="6:44" x14ac:dyDescent="0.3">
      <c r="F198" t="s">
        <v>211</v>
      </c>
      <c r="Q198" s="7"/>
      <c r="R198" s="7"/>
      <c r="S198" s="7"/>
      <c r="T198" s="34"/>
    </row>
    <row r="199" spans="6:44" x14ac:dyDescent="0.3">
      <c r="F199" s="30"/>
      <c r="G199" s="2" t="s">
        <v>229</v>
      </c>
      <c r="Q199" s="7"/>
      <c r="R199" s="7"/>
      <c r="S199" s="7"/>
      <c r="T199" s="34"/>
    </row>
    <row r="200" spans="6:44" x14ac:dyDescent="0.3">
      <c r="F200" s="28"/>
      <c r="G200" s="2" t="s">
        <v>213</v>
      </c>
    </row>
    <row r="201" spans="6:44" x14ac:dyDescent="0.3">
      <c r="F201" s="27"/>
      <c r="G201" s="2" t="s">
        <v>215</v>
      </c>
      <c r="S201" s="7"/>
    </row>
    <row r="202" spans="6:44" x14ac:dyDescent="0.3">
      <c r="F202" s="29"/>
      <c r="G202" s="2" t="s">
        <v>212</v>
      </c>
    </row>
    <row r="203" spans="6:44" x14ac:dyDescent="0.3">
      <c r="F203" s="31"/>
      <c r="G203" s="2" t="s">
        <v>214</v>
      </c>
    </row>
    <row r="204" spans="6:44" x14ac:dyDescent="0.3">
      <c r="Q204" s="7"/>
      <c r="R204" s="35"/>
    </row>
    <row r="205" spans="6:44" x14ac:dyDescent="0.3">
      <c r="Q205" s="7"/>
      <c r="R205" s="35"/>
    </row>
    <row r="206" spans="6:44" x14ac:dyDescent="0.3">
      <c r="Q206" s="7"/>
      <c r="R206" s="35"/>
    </row>
    <row r="207" spans="6:44" x14ac:dyDescent="0.3">
      <c r="Q207" s="7"/>
      <c r="R207" s="35"/>
    </row>
    <row r="209" spans="16:18" x14ac:dyDescent="0.3">
      <c r="Q209" s="7"/>
    </row>
    <row r="212" spans="16:18" x14ac:dyDescent="0.3">
      <c r="P212" s="5"/>
      <c r="Q212" s="7"/>
      <c r="R212" s="34"/>
    </row>
    <row r="213" spans="16:18" x14ac:dyDescent="0.3">
      <c r="P213" s="5"/>
      <c r="Q213" s="7"/>
      <c r="R213" s="34"/>
    </row>
    <row r="214" spans="16:18" x14ac:dyDescent="0.3">
      <c r="P214" s="5"/>
      <c r="Q214" s="7"/>
      <c r="R214" s="34"/>
    </row>
    <row r="215" spans="16:18" x14ac:dyDescent="0.3">
      <c r="P215" s="5"/>
      <c r="Q215" s="7"/>
      <c r="R215" s="34"/>
    </row>
    <row r="217" spans="16:18" x14ac:dyDescent="0.3">
      <c r="Q217" s="7"/>
      <c r="R217" s="36"/>
    </row>
  </sheetData>
  <mergeCells count="90">
    <mergeCell ref="AN151:AO151"/>
    <mergeCell ref="AC152:AD152"/>
    <mergeCell ref="AN152:AO152"/>
    <mergeCell ref="AC153:AD153"/>
    <mergeCell ref="AN153:AO153"/>
    <mergeCell ref="AJ147:AK147"/>
    <mergeCell ref="AC148:AD148"/>
    <mergeCell ref="AC149:AD149"/>
    <mergeCell ref="AC150:AD150"/>
    <mergeCell ref="AC151:AD151"/>
    <mergeCell ref="AC143:AD143"/>
    <mergeCell ref="AC144:AD144"/>
    <mergeCell ref="AA145:AB145"/>
    <mergeCell ref="AJ145:AK145"/>
    <mergeCell ref="W146:X146"/>
    <mergeCell ref="AN132:AO132"/>
    <mergeCell ref="AC132:AD132"/>
    <mergeCell ref="W133:X133"/>
    <mergeCell ref="W134:X134"/>
    <mergeCell ref="W135:X135"/>
    <mergeCell ref="W58:X58"/>
    <mergeCell ref="W61:X61"/>
    <mergeCell ref="AJ92:AK92"/>
    <mergeCell ref="AE111:AF111"/>
    <mergeCell ref="N177:O177"/>
    <mergeCell ref="AJ109:AK109"/>
    <mergeCell ref="AJ110:AK110"/>
    <mergeCell ref="W113:X113"/>
    <mergeCell ref="AA131:AB131"/>
    <mergeCell ref="W136:X136"/>
    <mergeCell ref="AA137:AB137"/>
    <mergeCell ref="W138:X138"/>
    <mergeCell ref="AC139:AD139"/>
    <mergeCell ref="AC140:AD140"/>
    <mergeCell ref="AA141:AB141"/>
    <mergeCell ref="AE142:AF142"/>
    <mergeCell ref="AN92:AO92"/>
    <mergeCell ref="AA99:AB99"/>
    <mergeCell ref="AJ99:AK99"/>
    <mergeCell ref="AJ100:AK100"/>
    <mergeCell ref="AJ108:AK108"/>
    <mergeCell ref="AJ93:AK93"/>
    <mergeCell ref="E1:F1"/>
    <mergeCell ref="N1:O1"/>
    <mergeCell ref="S1:T1"/>
    <mergeCell ref="AC1:AD1"/>
    <mergeCell ref="W26:X26"/>
    <mergeCell ref="AJ23:AK23"/>
    <mergeCell ref="W24:X24"/>
    <mergeCell ref="AJ34:AK34"/>
    <mergeCell ref="AN13:AO13"/>
    <mergeCell ref="AV1:AW1"/>
    <mergeCell ref="AA1:AB1"/>
    <mergeCell ref="W1:X1"/>
    <mergeCell ref="W12:X12"/>
    <mergeCell ref="AR1:AS1"/>
    <mergeCell ref="AT1:AU1"/>
    <mergeCell ref="AJ1:AK1"/>
    <mergeCell ref="AN1:AO1"/>
    <mergeCell ref="AE1:AF1"/>
    <mergeCell ref="AE2:AF2"/>
    <mergeCell ref="AE13:AF13"/>
    <mergeCell ref="AC158:AD158"/>
    <mergeCell ref="AN158:AO158"/>
    <mergeCell ref="AN159:AO159"/>
    <mergeCell ref="AN160:AO160"/>
    <mergeCell ref="AJ161:AK161"/>
    <mergeCell ref="AN161:AO161"/>
    <mergeCell ref="AC161:AD161"/>
    <mergeCell ref="AJ162:AK162"/>
    <mergeCell ref="AN162:AO162"/>
    <mergeCell ref="AC162:AD162"/>
    <mergeCell ref="AN163:AO163"/>
    <mergeCell ref="AJ163:AK163"/>
    <mergeCell ref="AC163:AD163"/>
    <mergeCell ref="W164:X164"/>
    <mergeCell ref="W167:X167"/>
    <mergeCell ref="AN165:AO165"/>
    <mergeCell ref="AJ165:AK165"/>
    <mergeCell ref="AC165:AD165"/>
    <mergeCell ref="AC166:AD166"/>
    <mergeCell ref="AJ166:AK166"/>
    <mergeCell ref="AN170:AO170"/>
    <mergeCell ref="AC170:AD170"/>
    <mergeCell ref="AJ172:AK172"/>
    <mergeCell ref="AC172:AD172"/>
    <mergeCell ref="W168:X168"/>
    <mergeCell ref="AJ169:AK169"/>
    <mergeCell ref="AC169:AD169"/>
    <mergeCell ref="AJ170:AK17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2021-12-08T11:52:15Z</dcterms:created>
  <dcterms:modified xsi:type="dcterms:W3CDTF">2022-07-12T10:15:43Z</dcterms:modified>
</cp:coreProperties>
</file>